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p_bolivar\Downloads\"/>
    </mc:Choice>
  </mc:AlternateContent>
  <xr:revisionPtr revIDLastSave="0" documentId="13_ncr:1_{EB2E1A64-F5B8-4C02-A6CB-81E41575AD4E}" xr6:coauthVersionLast="36" xr6:coauthVersionMax="47" xr10:uidLastSave="{00000000-0000-0000-0000-000000000000}"/>
  <bookViews>
    <workbookView xWindow="0" yWindow="0" windowWidth="12315" windowHeight="9750" tabRatio="795" activeTab="2" xr2:uid="{00000000-000D-0000-FFFF-FFFF00000000}"/>
  </bookViews>
  <sheets>
    <sheet name="Contenido" sheetId="19" r:id="rId1"/>
    <sheet name="Valor de los proyectos 2025" sheetId="16" r:id="rId2"/>
    <sheet name="Valoresmatriculaspreg2024_2025" sheetId="22" r:id="rId3"/>
    <sheet name="Valoresmatriculaspos2024_2025" sheetId="23" r:id="rId4"/>
    <sheet name="OtrosConceptos 2024_2025" sheetId="18" r:id="rId5"/>
  </sheets>
  <definedNames>
    <definedName name="_xlnm._FilterDatabase" localSheetId="3" hidden="1">Valoresmatriculaspos2024_2025!#REF!</definedName>
    <definedName name="_xlnm._FilterDatabase" localSheetId="2" hidden="1">Valoresmatriculaspreg2024_2025!$A$11:$T$197</definedName>
    <definedName name="_xlnm.Print_Area" localSheetId="3">Valoresmatriculaspos2024_2025!#REF!</definedName>
    <definedName name="_xlnm.Print_Area" localSheetId="2">Valoresmatriculaspreg2024_2025!$B$11:$J$212</definedName>
    <definedName name="_xlnm.Print_Titles" localSheetId="3">Valoresmatriculaspos2024_2025!#REF!</definedName>
    <definedName name="_xlnm.Print_Titles" localSheetId="2">Valoresmatriculaspreg2024_2025!#REF!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34" i="23" l="1"/>
  <c r="S634" i="23"/>
  <c r="N631" i="23"/>
  <c r="P631" i="23" s="1"/>
  <c r="L631" i="23"/>
  <c r="L630" i="23"/>
  <c r="L629" i="23"/>
  <c r="L628" i="23"/>
  <c r="L627" i="23"/>
  <c r="L626" i="23"/>
  <c r="L623" i="23"/>
  <c r="L622" i="23"/>
  <c r="L621" i="23"/>
  <c r="L620" i="23"/>
  <c r="L619" i="23"/>
  <c r="L618" i="23"/>
  <c r="N615" i="23"/>
  <c r="P615" i="23" s="1"/>
  <c r="L615" i="23"/>
  <c r="L614" i="23"/>
  <c r="L613" i="23"/>
  <c r="L612" i="23"/>
  <c r="N612" i="23" s="1"/>
  <c r="L611" i="23"/>
  <c r="L610" i="23"/>
  <c r="P609" i="23"/>
  <c r="O609" i="23"/>
  <c r="Q609" i="23" s="1"/>
  <c r="N609" i="23"/>
  <c r="L609" i="23"/>
  <c r="L608" i="23"/>
  <c r="L607" i="23"/>
  <c r="P606" i="23"/>
  <c r="O606" i="23"/>
  <c r="Q606" i="23" s="1"/>
  <c r="L606" i="23"/>
  <c r="N606" i="23" s="1"/>
  <c r="L605" i="23"/>
  <c r="L604" i="23"/>
  <c r="N603" i="23"/>
  <c r="P603" i="23" s="1"/>
  <c r="L603" i="23"/>
  <c r="L602" i="23"/>
  <c r="L601" i="23"/>
  <c r="N600" i="23"/>
  <c r="P600" i="23" s="1"/>
  <c r="L600" i="23"/>
  <c r="L599" i="23"/>
  <c r="L598" i="23"/>
  <c r="L597" i="23"/>
  <c r="L596" i="23"/>
  <c r="L595" i="23"/>
  <c r="N592" i="23"/>
  <c r="P592" i="23" s="1"/>
  <c r="L592" i="23"/>
  <c r="L591" i="23"/>
  <c r="L590" i="23"/>
  <c r="N589" i="23"/>
  <c r="P589" i="23" s="1"/>
  <c r="L589" i="23"/>
  <c r="L588" i="23"/>
  <c r="L587" i="23"/>
  <c r="L586" i="23"/>
  <c r="L585" i="23"/>
  <c r="L584" i="23"/>
  <c r="L583" i="23"/>
  <c r="L582" i="23"/>
  <c r="L581" i="23"/>
  <c r="L580" i="23"/>
  <c r="L579" i="23"/>
  <c r="L578" i="23"/>
  <c r="L577" i="23"/>
  <c r="N576" i="23"/>
  <c r="P576" i="23" s="1"/>
  <c r="L576" i="23"/>
  <c r="L575" i="23"/>
  <c r="L574" i="23"/>
  <c r="N574" i="23" s="1"/>
  <c r="L573" i="23"/>
  <c r="L572" i="23"/>
  <c r="P571" i="23"/>
  <c r="O571" i="23"/>
  <c r="N571" i="23"/>
  <c r="L571" i="23"/>
  <c r="L570" i="23"/>
  <c r="L569" i="23"/>
  <c r="P568" i="23"/>
  <c r="L568" i="23"/>
  <c r="N568" i="23" s="1"/>
  <c r="O568" i="23" s="1"/>
  <c r="L567" i="23"/>
  <c r="L566" i="23"/>
  <c r="L565" i="23"/>
  <c r="L564" i="23"/>
  <c r="L563" i="23"/>
  <c r="L562" i="23"/>
  <c r="L561" i="23"/>
  <c r="L560" i="23"/>
  <c r="N560" i="23" s="1"/>
  <c r="P560" i="23" s="1"/>
  <c r="L559" i="23"/>
  <c r="L558" i="23"/>
  <c r="O557" i="23"/>
  <c r="Q557" i="23" s="1"/>
  <c r="L557" i="23"/>
  <c r="N557" i="23" s="1"/>
  <c r="P557" i="23" s="1"/>
  <c r="L556" i="23"/>
  <c r="L555" i="23"/>
  <c r="L554" i="23"/>
  <c r="N554" i="23" s="1"/>
  <c r="O554" i="23" s="1"/>
  <c r="L553" i="23"/>
  <c r="L552" i="23"/>
  <c r="P551" i="23"/>
  <c r="O551" i="23"/>
  <c r="Q551" i="23" s="1"/>
  <c r="N551" i="23"/>
  <c r="L551" i="23"/>
  <c r="L550" i="23"/>
  <c r="L549" i="23"/>
  <c r="L548" i="23"/>
  <c r="N548" i="23" s="1"/>
  <c r="L547" i="23"/>
  <c r="L546" i="23"/>
  <c r="L545" i="23"/>
  <c r="L544" i="23"/>
  <c r="L543" i="23"/>
  <c r="N542" i="23"/>
  <c r="P542" i="23" s="1"/>
  <c r="L542" i="23"/>
  <c r="L541" i="23"/>
  <c r="L540" i="23"/>
  <c r="L539" i="23"/>
  <c r="L538" i="23"/>
  <c r="L537" i="23"/>
  <c r="N536" i="23"/>
  <c r="O536" i="23" s="1"/>
  <c r="L536" i="23"/>
  <c r="L535" i="23"/>
  <c r="L534" i="23"/>
  <c r="P533" i="23"/>
  <c r="O533" i="23"/>
  <c r="Q533" i="23" s="1"/>
  <c r="N533" i="23"/>
  <c r="L533" i="23"/>
  <c r="L532" i="23"/>
  <c r="L531" i="23"/>
  <c r="L530" i="23"/>
  <c r="L529" i="23"/>
  <c r="L528" i="23"/>
  <c r="L527" i="23"/>
  <c r="L526" i="23"/>
  <c r="L525" i="23"/>
  <c r="L524" i="23"/>
  <c r="N524" i="23" s="1"/>
  <c r="P524" i="23" s="1"/>
  <c r="L523" i="23"/>
  <c r="L522" i="23"/>
  <c r="L521" i="23"/>
  <c r="L520" i="23"/>
  <c r="L519" i="23"/>
  <c r="L518" i="23"/>
  <c r="N518" i="23" s="1"/>
  <c r="P518" i="23" s="1"/>
  <c r="L517" i="23"/>
  <c r="P516" i="23"/>
  <c r="N516" i="23"/>
  <c r="O516" i="23" s="1"/>
  <c r="Q516" i="23" s="1"/>
  <c r="L516" i="23"/>
  <c r="L515" i="23"/>
  <c r="L514" i="23"/>
  <c r="N513" i="23"/>
  <c r="P513" i="23" s="1"/>
  <c r="L513" i="23"/>
  <c r="L512" i="23"/>
  <c r="L511" i="23"/>
  <c r="L510" i="23"/>
  <c r="L509" i="23"/>
  <c r="L508" i="23"/>
  <c r="L507" i="23"/>
  <c r="L506" i="23"/>
  <c r="L505" i="23"/>
  <c r="N504" i="23"/>
  <c r="P504" i="23" s="1"/>
  <c r="L504" i="23"/>
  <c r="L503" i="23"/>
  <c r="L502" i="23"/>
  <c r="N501" i="23"/>
  <c r="P501" i="23" s="1"/>
  <c r="L501" i="23"/>
  <c r="L500" i="23"/>
  <c r="L499" i="23"/>
  <c r="P498" i="23"/>
  <c r="N498" i="23"/>
  <c r="O498" i="23" s="1"/>
  <c r="Q498" i="23" s="1"/>
  <c r="L498" i="23"/>
  <c r="L497" i="23"/>
  <c r="L496" i="23"/>
  <c r="P495" i="23"/>
  <c r="O495" i="23"/>
  <c r="N495" i="23"/>
  <c r="L495" i="23"/>
  <c r="L494" i="23"/>
  <c r="L493" i="23"/>
  <c r="P492" i="23"/>
  <c r="L492" i="23"/>
  <c r="N492" i="23" s="1"/>
  <c r="O492" i="23" s="1"/>
  <c r="Q492" i="23" s="1"/>
  <c r="L491" i="23"/>
  <c r="L490" i="23"/>
  <c r="L489" i="23"/>
  <c r="L488" i="23"/>
  <c r="L487" i="23"/>
  <c r="L486" i="23"/>
  <c r="L485" i="23"/>
  <c r="L484" i="23"/>
  <c r="N483" i="23"/>
  <c r="P483" i="23" s="1"/>
  <c r="L483" i="23"/>
  <c r="L482" i="23"/>
  <c r="L481" i="23"/>
  <c r="N480" i="23"/>
  <c r="P480" i="23" s="1"/>
  <c r="L480" i="23"/>
  <c r="L479" i="23"/>
  <c r="L478" i="23"/>
  <c r="L477" i="23"/>
  <c r="P476" i="23"/>
  <c r="L476" i="23"/>
  <c r="N476" i="23" s="1"/>
  <c r="O476" i="23" s="1"/>
  <c r="Q476" i="23" s="1"/>
  <c r="L475" i="23"/>
  <c r="L474" i="23"/>
  <c r="L473" i="23"/>
  <c r="L472" i="23"/>
  <c r="L471" i="23"/>
  <c r="L470" i="23"/>
  <c r="L469" i="23"/>
  <c r="L468" i="23"/>
  <c r="L467" i="23"/>
  <c r="L466" i="23"/>
  <c r="L465" i="23"/>
  <c r="N464" i="23"/>
  <c r="P464" i="23" s="1"/>
  <c r="L464" i="23"/>
  <c r="L463" i="23"/>
  <c r="L462" i="23"/>
  <c r="P461" i="23"/>
  <c r="N461" i="23"/>
  <c r="O461" i="23" s="1"/>
  <c r="Q461" i="23" s="1"/>
  <c r="L461" i="23"/>
  <c r="L460" i="23"/>
  <c r="L459" i="23"/>
  <c r="L458" i="23"/>
  <c r="L457" i="23"/>
  <c r="L456" i="23"/>
  <c r="L455" i="23"/>
  <c r="L454" i="23"/>
  <c r="L453" i="23"/>
  <c r="L452" i="23"/>
  <c r="L451" i="23"/>
  <c r="L450" i="23"/>
  <c r="L447" i="23"/>
  <c r="L446" i="23"/>
  <c r="L445" i="23"/>
  <c r="L442" i="23"/>
  <c r="L441" i="23"/>
  <c r="L440" i="23"/>
  <c r="L437" i="23"/>
  <c r="L436" i="23"/>
  <c r="L435" i="23"/>
  <c r="N434" i="23"/>
  <c r="P434" i="23" s="1"/>
  <c r="L434" i="23"/>
  <c r="L433" i="23"/>
  <c r="L432" i="23"/>
  <c r="L431" i="23"/>
  <c r="L430" i="23"/>
  <c r="L429" i="23"/>
  <c r="L428" i="23"/>
  <c r="L427" i="23"/>
  <c r="L426" i="23"/>
  <c r="P425" i="23"/>
  <c r="O425" i="23"/>
  <c r="Q425" i="23" s="1"/>
  <c r="N425" i="23"/>
  <c r="L425" i="23"/>
  <c r="L424" i="23"/>
  <c r="L423" i="23"/>
  <c r="L422" i="23"/>
  <c r="N422" i="23" s="1"/>
  <c r="P422" i="23" s="1"/>
  <c r="L421" i="23"/>
  <c r="L420" i="23"/>
  <c r="L419" i="23"/>
  <c r="L418" i="23"/>
  <c r="L417" i="23"/>
  <c r="L416" i="23"/>
  <c r="N416" i="23" s="1"/>
  <c r="P416" i="23" s="1"/>
  <c r="L415" i="23"/>
  <c r="L414" i="23"/>
  <c r="L413" i="23"/>
  <c r="L412" i="23"/>
  <c r="L411" i="23"/>
  <c r="N410" i="23"/>
  <c r="P410" i="23" s="1"/>
  <c r="L410" i="23"/>
  <c r="L409" i="23"/>
  <c r="L408" i="23"/>
  <c r="L407" i="23"/>
  <c r="L406" i="23"/>
  <c r="L405" i="23"/>
  <c r="L404" i="23"/>
  <c r="L403" i="23"/>
  <c r="L402" i="23"/>
  <c r="L401" i="23"/>
  <c r="L400" i="23"/>
  <c r="N399" i="23"/>
  <c r="P399" i="23" s="1"/>
  <c r="L399" i="23"/>
  <c r="L398" i="23"/>
  <c r="L397" i="23"/>
  <c r="L396" i="23"/>
  <c r="L395" i="23"/>
  <c r="L394" i="23"/>
  <c r="L393" i="23"/>
  <c r="N393" i="23" s="1"/>
  <c r="P393" i="23" s="1"/>
  <c r="L392" i="23"/>
  <c r="P391" i="23"/>
  <c r="O391" i="23"/>
  <c r="Q391" i="23" s="1"/>
  <c r="L391" i="23"/>
  <c r="N391" i="23" s="1"/>
  <c r="L390" i="23"/>
  <c r="L389" i="23"/>
  <c r="P388" i="23"/>
  <c r="L388" i="23"/>
  <c r="N388" i="23" s="1"/>
  <c r="O388" i="23" s="1"/>
  <c r="Q388" i="23" s="1"/>
  <c r="L387" i="23"/>
  <c r="L386" i="23"/>
  <c r="P385" i="23"/>
  <c r="Q385" i="23" s="1"/>
  <c r="O385" i="23"/>
  <c r="N385" i="23"/>
  <c r="L385" i="23"/>
  <c r="L384" i="23"/>
  <c r="L383" i="23"/>
  <c r="L382" i="23"/>
  <c r="N382" i="23" s="1"/>
  <c r="P382" i="23" s="1"/>
  <c r="L381" i="23"/>
  <c r="L380" i="23"/>
  <c r="L379" i="23"/>
  <c r="L378" i="23"/>
  <c r="L375" i="23"/>
  <c r="L374" i="23"/>
  <c r="L373" i="23"/>
  <c r="N372" i="23"/>
  <c r="P372" i="23" s="1"/>
  <c r="L372" i="23"/>
  <c r="L371" i="23"/>
  <c r="L370" i="23"/>
  <c r="N369" i="23"/>
  <c r="P369" i="23" s="1"/>
  <c r="L369" i="23"/>
  <c r="L368" i="23"/>
  <c r="L367" i="23"/>
  <c r="L366" i="23"/>
  <c r="L363" i="23"/>
  <c r="L362" i="23"/>
  <c r="L361" i="23"/>
  <c r="N360" i="23"/>
  <c r="P360" i="23" s="1"/>
  <c r="L360" i="23"/>
  <c r="L359" i="23"/>
  <c r="L358" i="23"/>
  <c r="L357" i="23"/>
  <c r="N357" i="23" s="1"/>
  <c r="P357" i="23" s="1"/>
  <c r="L356" i="23"/>
  <c r="L355" i="23"/>
  <c r="P354" i="23"/>
  <c r="O354" i="23"/>
  <c r="Q354" i="23" s="1"/>
  <c r="N354" i="23"/>
  <c r="L354" i="23"/>
  <c r="L353" i="23"/>
  <c r="L352" i="23"/>
  <c r="N349" i="23"/>
  <c r="L349" i="23"/>
  <c r="L348" i="23"/>
  <c r="L347" i="23"/>
  <c r="L346" i="23"/>
  <c r="L345" i="23"/>
  <c r="L344" i="23"/>
  <c r="L343" i="23"/>
  <c r="L342" i="23"/>
  <c r="L341" i="23"/>
  <c r="N340" i="23"/>
  <c r="P340" i="23" s="1"/>
  <c r="L340" i="23"/>
  <c r="L339" i="23"/>
  <c r="L338" i="23"/>
  <c r="P337" i="23"/>
  <c r="O337" i="23"/>
  <c r="Q337" i="23" s="1"/>
  <c r="L337" i="23"/>
  <c r="L336" i="23"/>
  <c r="L335" i="23"/>
  <c r="L332" i="23"/>
  <c r="L331" i="23"/>
  <c r="L330" i="23"/>
  <c r="P329" i="23"/>
  <c r="O329" i="23"/>
  <c r="Q329" i="23" s="1"/>
  <c r="N329" i="23"/>
  <c r="L329" i="23"/>
  <c r="L328" i="23"/>
  <c r="L327" i="23"/>
  <c r="P326" i="23"/>
  <c r="O326" i="23"/>
  <c r="Q326" i="23" s="1"/>
  <c r="N326" i="23"/>
  <c r="L326" i="23"/>
  <c r="L325" i="23"/>
  <c r="L324" i="23"/>
  <c r="L323" i="23"/>
  <c r="L322" i="23"/>
  <c r="L321" i="23"/>
  <c r="N320" i="23"/>
  <c r="P320" i="23" s="1"/>
  <c r="L320" i="23"/>
  <c r="L319" i="23"/>
  <c r="L318" i="23"/>
  <c r="O317" i="23"/>
  <c r="N317" i="23"/>
  <c r="P317" i="23" s="1"/>
  <c r="L317" i="23"/>
  <c r="L316" i="23"/>
  <c r="L315" i="23"/>
  <c r="L314" i="23"/>
  <c r="L313" i="23"/>
  <c r="L312" i="23"/>
  <c r="P311" i="23"/>
  <c r="L311" i="23"/>
  <c r="N311" i="23" s="1"/>
  <c r="O311" i="23" s="1"/>
  <c r="Q311" i="23" s="1"/>
  <c r="L310" i="23"/>
  <c r="L309" i="23"/>
  <c r="P306" i="23"/>
  <c r="O306" i="23"/>
  <c r="Q306" i="23" s="1"/>
  <c r="N306" i="23"/>
  <c r="L306" i="23"/>
  <c r="L305" i="23"/>
  <c r="L304" i="23"/>
  <c r="L303" i="23"/>
  <c r="L302" i="23"/>
  <c r="L301" i="23"/>
  <c r="N297" i="23"/>
  <c r="P297" i="23" s="1"/>
  <c r="L297" i="23"/>
  <c r="L296" i="23"/>
  <c r="L295" i="23"/>
  <c r="L294" i="23"/>
  <c r="N294" i="23" s="1"/>
  <c r="P294" i="23" s="1"/>
  <c r="L293" i="23"/>
  <c r="L292" i="23"/>
  <c r="N291" i="23"/>
  <c r="P291" i="23" s="1"/>
  <c r="L291" i="23"/>
  <c r="L290" i="23"/>
  <c r="L289" i="23"/>
  <c r="P288" i="23"/>
  <c r="N288" i="23"/>
  <c r="O288" i="23" s="1"/>
  <c r="Q288" i="23" s="1"/>
  <c r="L288" i="23"/>
  <c r="L287" i="23"/>
  <c r="L286" i="23"/>
  <c r="N285" i="23"/>
  <c r="O285" i="23" s="1"/>
  <c r="L285" i="23"/>
  <c r="L284" i="23"/>
  <c r="L283" i="23"/>
  <c r="L282" i="23"/>
  <c r="L281" i="23"/>
  <c r="L280" i="23"/>
  <c r="L279" i="23"/>
  <c r="L278" i="23"/>
  <c r="L277" i="23"/>
  <c r="L276" i="23"/>
  <c r="N276" i="23" s="1"/>
  <c r="P276" i="23" s="1"/>
  <c r="L275" i="23"/>
  <c r="L274" i="23"/>
  <c r="N273" i="23"/>
  <c r="P273" i="23" s="1"/>
  <c r="L273" i="23"/>
  <c r="L272" i="23"/>
  <c r="L271" i="23"/>
  <c r="L268" i="23"/>
  <c r="L267" i="23"/>
  <c r="L266" i="23"/>
  <c r="P265" i="23"/>
  <c r="O265" i="23"/>
  <c r="N265" i="23"/>
  <c r="L265" i="23"/>
  <c r="L264" i="23"/>
  <c r="L263" i="23"/>
  <c r="L262" i="23"/>
  <c r="N262" i="23" s="1"/>
  <c r="P262" i="23" s="1"/>
  <c r="L261" i="23"/>
  <c r="L260" i="23"/>
  <c r="L259" i="23"/>
  <c r="L258" i="23"/>
  <c r="L257" i="23"/>
  <c r="L256" i="23"/>
  <c r="L255" i="23"/>
  <c r="L254" i="23"/>
  <c r="L253" i="23"/>
  <c r="N253" i="23" s="1"/>
  <c r="P253" i="23" s="1"/>
  <c r="L252" i="23"/>
  <c r="L251" i="23"/>
  <c r="N250" i="23"/>
  <c r="L250" i="23"/>
  <c r="L249" i="23"/>
  <c r="L248" i="23"/>
  <c r="N247" i="23"/>
  <c r="P247" i="23" s="1"/>
  <c r="L247" i="23"/>
  <c r="L246" i="23"/>
  <c r="L245" i="23"/>
  <c r="L242" i="23"/>
  <c r="L241" i="23"/>
  <c r="L240" i="23"/>
  <c r="L239" i="23"/>
  <c r="L238" i="23"/>
  <c r="L237" i="23"/>
  <c r="L236" i="23"/>
  <c r="L235" i="23"/>
  <c r="L234" i="23"/>
  <c r="L233" i="23"/>
  <c r="N233" i="23" s="1"/>
  <c r="P233" i="23" s="1"/>
  <c r="L232" i="23"/>
  <c r="L231" i="23"/>
  <c r="N230" i="23"/>
  <c r="P230" i="23" s="1"/>
  <c r="L230" i="23"/>
  <c r="L229" i="23"/>
  <c r="L228" i="23"/>
  <c r="P227" i="23"/>
  <c r="O227" i="23"/>
  <c r="Q227" i="23" s="1"/>
  <c r="N227" i="23"/>
  <c r="L227" i="23"/>
  <c r="L226" i="23"/>
  <c r="L225" i="23"/>
  <c r="P224" i="23"/>
  <c r="O224" i="23"/>
  <c r="Q224" i="23" s="1"/>
  <c r="L224" i="23"/>
  <c r="N224" i="23" s="1"/>
  <c r="L223" i="23"/>
  <c r="L222" i="23"/>
  <c r="L221" i="23"/>
  <c r="N221" i="23" s="1"/>
  <c r="P221" i="23" s="1"/>
  <c r="L220" i="23"/>
  <c r="L219" i="23"/>
  <c r="L218" i="23"/>
  <c r="L217" i="23"/>
  <c r="L216" i="23"/>
  <c r="L215" i="23"/>
  <c r="L214" i="23"/>
  <c r="L213" i="23"/>
  <c r="O210" i="23"/>
  <c r="N210" i="23"/>
  <c r="P210" i="23" s="1"/>
  <c r="L210" i="23"/>
  <c r="L209" i="23"/>
  <c r="L208" i="23"/>
  <c r="N207" i="23"/>
  <c r="P207" i="23" s="1"/>
  <c r="L207" i="23"/>
  <c r="L206" i="23"/>
  <c r="L205" i="23"/>
  <c r="L204" i="23"/>
  <c r="L203" i="23"/>
  <c r="L202" i="23"/>
  <c r="L201" i="23"/>
  <c r="N201" i="23" s="1"/>
  <c r="P201" i="23" s="1"/>
  <c r="L200" i="23"/>
  <c r="L199" i="23"/>
  <c r="L198" i="23"/>
  <c r="L197" i="23"/>
  <c r="L196" i="23"/>
  <c r="L195" i="23"/>
  <c r="L194" i="23"/>
  <c r="L193" i="23"/>
  <c r="N192" i="23"/>
  <c r="P192" i="23" s="1"/>
  <c r="L192" i="23"/>
  <c r="L191" i="23"/>
  <c r="L190" i="23"/>
  <c r="P189" i="23"/>
  <c r="O189" i="23"/>
  <c r="N189" i="23"/>
  <c r="L189" i="23"/>
  <c r="L188" i="23"/>
  <c r="L187" i="23"/>
  <c r="P186" i="23"/>
  <c r="O186" i="23"/>
  <c r="Q186" i="23" s="1"/>
  <c r="L186" i="23"/>
  <c r="N186" i="23" s="1"/>
  <c r="L185" i="23"/>
  <c r="L184" i="23"/>
  <c r="N183" i="23"/>
  <c r="P183" i="23" s="1"/>
  <c r="L183" i="23"/>
  <c r="L182" i="23"/>
  <c r="L181" i="23"/>
  <c r="L180" i="23"/>
  <c r="L179" i="23"/>
  <c r="L178" i="23"/>
  <c r="L177" i="23"/>
  <c r="L176" i="23"/>
  <c r="L175" i="23"/>
  <c r="N174" i="23"/>
  <c r="P174" i="23" s="1"/>
  <c r="L174" i="23"/>
  <c r="L173" i="23"/>
  <c r="L172" i="23"/>
  <c r="N171" i="23"/>
  <c r="P171" i="23" s="1"/>
  <c r="L171" i="23"/>
  <c r="L170" i="23"/>
  <c r="L169" i="23"/>
  <c r="L168" i="23"/>
  <c r="L167" i="23"/>
  <c r="L166" i="23"/>
  <c r="L165" i="23"/>
  <c r="L164" i="23"/>
  <c r="L163" i="23"/>
  <c r="L162" i="23"/>
  <c r="L161" i="23"/>
  <c r="L160" i="23"/>
  <c r="L159" i="23"/>
  <c r="N159" i="23" s="1"/>
  <c r="L158" i="23"/>
  <c r="L157" i="23"/>
  <c r="L156" i="23"/>
  <c r="L155" i="23"/>
  <c r="L154" i="23"/>
  <c r="P153" i="23"/>
  <c r="O153" i="23"/>
  <c r="N153" i="23"/>
  <c r="L153" i="23"/>
  <c r="L152" i="23"/>
  <c r="L151" i="23"/>
  <c r="L150" i="23"/>
  <c r="N150" i="23" s="1"/>
  <c r="P150" i="23" s="1"/>
  <c r="L149" i="23"/>
  <c r="L148" i="23"/>
  <c r="L147" i="23"/>
  <c r="L146" i="23"/>
  <c r="L145" i="23"/>
  <c r="L142" i="23"/>
  <c r="L141" i="23"/>
  <c r="L140" i="23"/>
  <c r="L139" i="23"/>
  <c r="L138" i="23"/>
  <c r="L137" i="23"/>
  <c r="L136" i="23"/>
  <c r="L135" i="23"/>
  <c r="L134" i="23"/>
  <c r="L133" i="23"/>
  <c r="L132" i="23"/>
  <c r="N132" i="23" s="1"/>
  <c r="P132" i="23" s="1"/>
  <c r="L131" i="23"/>
  <c r="L130" i="23"/>
  <c r="L129" i="23"/>
  <c r="L128" i="23"/>
  <c r="L127" i="23"/>
  <c r="L126" i="23"/>
  <c r="L125" i="23"/>
  <c r="L124" i="23"/>
  <c r="L123" i="23"/>
  <c r="L122" i="23"/>
  <c r="L121" i="23"/>
  <c r="L120" i="23"/>
  <c r="L119" i="23"/>
  <c r="L118" i="23"/>
  <c r="L117" i="23"/>
  <c r="L116" i="23"/>
  <c r="L115" i="23"/>
  <c r="L114" i="23"/>
  <c r="L113" i="23"/>
  <c r="L112" i="23"/>
  <c r="L111" i="23"/>
  <c r="L110" i="23"/>
  <c r="L109" i="23"/>
  <c r="L108" i="23"/>
  <c r="L107" i="23"/>
  <c r="L106" i="23"/>
  <c r="N105" i="23"/>
  <c r="P105" i="23" s="1"/>
  <c r="L105" i="23"/>
  <c r="L104" i="23"/>
  <c r="L103" i="23"/>
  <c r="L102" i="23"/>
  <c r="L101" i="23"/>
  <c r="L100" i="23"/>
  <c r="L99" i="23"/>
  <c r="L98" i="23"/>
  <c r="L97" i="23"/>
  <c r="L96" i="23"/>
  <c r="L95" i="23"/>
  <c r="L94" i="23"/>
  <c r="L93" i="23"/>
  <c r="L92" i="23"/>
  <c r="L91" i="23"/>
  <c r="L90" i="23"/>
  <c r="L89" i="23"/>
  <c r="L88" i="23"/>
  <c r="L87" i="23"/>
  <c r="L86" i="23"/>
  <c r="N86" i="23" s="1"/>
  <c r="P86" i="23" s="1"/>
  <c r="L85" i="23"/>
  <c r="L84" i="23"/>
  <c r="P83" i="23"/>
  <c r="O83" i="23"/>
  <c r="Q83" i="23" s="1"/>
  <c r="N83" i="23"/>
  <c r="L83" i="23"/>
  <c r="L82" i="23"/>
  <c r="L81" i="23"/>
  <c r="L80" i="23"/>
  <c r="L79" i="23"/>
  <c r="L78" i="23"/>
  <c r="N77" i="23"/>
  <c r="P77" i="23" s="1"/>
  <c r="L77" i="23"/>
  <c r="L76" i="23"/>
  <c r="L75" i="23"/>
  <c r="O74" i="23"/>
  <c r="L74" i="23"/>
  <c r="N74" i="23" s="1"/>
  <c r="P74" i="23" s="1"/>
  <c r="L73" i="23"/>
  <c r="L72" i="23"/>
  <c r="L71" i="23"/>
  <c r="L70" i="23"/>
  <c r="L69" i="23"/>
  <c r="L68" i="23"/>
  <c r="L67" i="23"/>
  <c r="N64" i="23"/>
  <c r="P64" i="23" s="1"/>
  <c r="L64" i="23"/>
  <c r="L63" i="23"/>
  <c r="L62" i="23"/>
  <c r="L61" i="23"/>
  <c r="L60" i="23"/>
  <c r="L59" i="23"/>
  <c r="P58" i="23"/>
  <c r="O58" i="23"/>
  <c r="Q58" i="23" s="1"/>
  <c r="N58" i="23"/>
  <c r="L58" i="23"/>
  <c r="L57" i="23"/>
  <c r="L56" i="23"/>
  <c r="P55" i="23"/>
  <c r="O55" i="23"/>
  <c r="Q55" i="23" s="1"/>
  <c r="N55" i="23"/>
  <c r="L55" i="23"/>
  <c r="L54" i="23"/>
  <c r="L53" i="23"/>
  <c r="L52" i="23"/>
  <c r="L51" i="23"/>
  <c r="L50" i="23"/>
  <c r="N49" i="23"/>
  <c r="P49" i="23" s="1"/>
  <c r="L49" i="23"/>
  <c r="L48" i="23"/>
  <c r="L47" i="23"/>
  <c r="N46" i="23"/>
  <c r="P46" i="23" s="1"/>
  <c r="L46" i="23"/>
  <c r="L45" i="23"/>
  <c r="L44" i="23"/>
  <c r="L43" i="23"/>
  <c r="L42" i="23"/>
  <c r="L41" i="23"/>
  <c r="L40" i="23"/>
  <c r="N40" i="23" s="1"/>
  <c r="P40" i="23" s="1"/>
  <c r="L39" i="23"/>
  <c r="L38" i="23"/>
  <c r="P37" i="23"/>
  <c r="O37" i="23"/>
  <c r="Q37" i="23" s="1"/>
  <c r="N37" i="23"/>
  <c r="L37" i="23"/>
  <c r="L36" i="23"/>
  <c r="L35" i="23"/>
  <c r="L32" i="23"/>
  <c r="L31" i="23"/>
  <c r="L30" i="23"/>
  <c r="L29" i="23"/>
  <c r="L28" i="23"/>
  <c r="L27" i="23"/>
  <c r="L24" i="23"/>
  <c r="L23" i="23"/>
  <c r="L22" i="23"/>
  <c r="L21" i="23"/>
  <c r="N21" i="23" s="1"/>
  <c r="P21" i="23" s="1"/>
  <c r="L20" i="23"/>
  <c r="L19" i="23"/>
  <c r="L18" i="23"/>
  <c r="L17" i="23"/>
  <c r="L16" i="23"/>
  <c r="N15" i="23"/>
  <c r="P15" i="23" s="1"/>
  <c r="L15" i="23"/>
  <c r="L14" i="23"/>
  <c r="L13" i="23"/>
  <c r="E56" i="18"/>
  <c r="E52" i="18"/>
  <c r="E51" i="18"/>
  <c r="E46" i="18"/>
  <c r="E45" i="18"/>
  <c r="E44" i="18"/>
  <c r="E43" i="18"/>
  <c r="E39" i="18"/>
  <c r="E35" i="18"/>
  <c r="E31" i="18"/>
  <c r="E27" i="18"/>
  <c r="E26" i="18"/>
  <c r="E19" i="18"/>
  <c r="E18" i="18"/>
  <c r="E17" i="18"/>
  <c r="E16" i="18"/>
  <c r="E15" i="18"/>
  <c r="E14" i="18"/>
  <c r="E13" i="18"/>
  <c r="E12" i="18"/>
  <c r="E11" i="18"/>
  <c r="E10" i="18"/>
  <c r="E9" i="18"/>
  <c r="T201" i="22"/>
  <c r="S201" i="22"/>
  <c r="L197" i="22"/>
  <c r="L196" i="22"/>
  <c r="N196" i="22" s="1"/>
  <c r="P196" i="22" s="1"/>
  <c r="L195" i="22"/>
  <c r="L194" i="22"/>
  <c r="L193" i="22"/>
  <c r="N193" i="22" s="1"/>
  <c r="L192" i="22"/>
  <c r="L191" i="22"/>
  <c r="L188" i="22"/>
  <c r="L187" i="22"/>
  <c r="L186" i="22"/>
  <c r="N183" i="22"/>
  <c r="P183" i="22" s="1"/>
  <c r="L183" i="22"/>
  <c r="L182" i="22"/>
  <c r="L181" i="22"/>
  <c r="L178" i="22"/>
  <c r="L177" i="22"/>
  <c r="L176" i="22"/>
  <c r="L175" i="22"/>
  <c r="L174" i="22"/>
  <c r="L171" i="22"/>
  <c r="L170" i="22"/>
  <c r="L169" i="22"/>
  <c r="L168" i="22"/>
  <c r="L167" i="22"/>
  <c r="L166" i="22"/>
  <c r="L165" i="22"/>
  <c r="L164" i="22"/>
  <c r="L163" i="22"/>
  <c r="L162" i="22"/>
  <c r="L161" i="22"/>
  <c r="L160" i="22"/>
  <c r="L159" i="22"/>
  <c r="L158" i="22"/>
  <c r="L157" i="22"/>
  <c r="L156" i="22"/>
  <c r="N156" i="22" s="1"/>
  <c r="P156" i="22" s="1"/>
  <c r="L155" i="22"/>
  <c r="L154" i="22"/>
  <c r="L153" i="22"/>
  <c r="L152" i="22"/>
  <c r="L151" i="22"/>
  <c r="L150" i="22"/>
  <c r="L149" i="22"/>
  <c r="L148" i="22"/>
  <c r="L145" i="22"/>
  <c r="L144" i="22"/>
  <c r="L143" i="22"/>
  <c r="L142" i="22"/>
  <c r="L139" i="22"/>
  <c r="L138" i="22"/>
  <c r="L137" i="22"/>
  <c r="L134" i="22"/>
  <c r="N134" i="22" s="1"/>
  <c r="P134" i="22" s="1"/>
  <c r="L133" i="22"/>
  <c r="L132" i="22"/>
  <c r="L129" i="22"/>
  <c r="L128" i="22"/>
  <c r="L127" i="22"/>
  <c r="L126" i="22"/>
  <c r="L125" i="22"/>
  <c r="L124" i="22"/>
  <c r="L123" i="22"/>
  <c r="L122" i="22"/>
  <c r="L121" i="22"/>
  <c r="L120" i="22"/>
  <c r="L119" i="22"/>
  <c r="L118" i="22"/>
  <c r="L117" i="22"/>
  <c r="L116" i="22"/>
  <c r="N116" i="22" s="1"/>
  <c r="P116" i="22" s="1"/>
  <c r="L115" i="22"/>
  <c r="L114" i="22"/>
  <c r="L111" i="22"/>
  <c r="N111" i="22" s="1"/>
  <c r="L110" i="22"/>
  <c r="L109" i="22"/>
  <c r="L108" i="22"/>
  <c r="L107" i="22"/>
  <c r="L106" i="22"/>
  <c r="N105" i="22"/>
  <c r="P105" i="22" s="1"/>
  <c r="L105" i="22"/>
  <c r="L104" i="22"/>
  <c r="L103" i="22"/>
  <c r="L100" i="22"/>
  <c r="L99" i="22"/>
  <c r="L98" i="22"/>
  <c r="N97" i="22"/>
  <c r="P97" i="22" s="1"/>
  <c r="L97" i="22"/>
  <c r="L96" i="22"/>
  <c r="L95" i="22"/>
  <c r="L94" i="22"/>
  <c r="L93" i="22"/>
  <c r="L92" i="22"/>
  <c r="L91" i="22"/>
  <c r="L90" i="22"/>
  <c r="L89" i="22"/>
  <c r="L86" i="22"/>
  <c r="L85" i="22"/>
  <c r="L84" i="22"/>
  <c r="L83" i="22"/>
  <c r="L82" i="22"/>
  <c r="L81" i="22"/>
  <c r="L78" i="22"/>
  <c r="N78" i="22" s="1"/>
  <c r="L77" i="22"/>
  <c r="L76" i="22"/>
  <c r="L75" i="22"/>
  <c r="L72" i="22"/>
  <c r="N71" i="22"/>
  <c r="P71" i="22" s="1"/>
  <c r="L71" i="22"/>
  <c r="L70" i="22"/>
  <c r="L69" i="22"/>
  <c r="L68" i="22"/>
  <c r="L67" i="22"/>
  <c r="L66" i="22"/>
  <c r="L65" i="22"/>
  <c r="L64" i="22"/>
  <c r="L63" i="22"/>
  <c r="L62" i="22"/>
  <c r="L61" i="22"/>
  <c r="L60" i="22"/>
  <c r="L59" i="22"/>
  <c r="L58" i="22"/>
  <c r="N58" i="22" s="1"/>
  <c r="P58" i="22" s="1"/>
  <c r="L57" i="22"/>
  <c r="L56" i="22"/>
  <c r="L55" i="22"/>
  <c r="L52" i="22"/>
  <c r="L51" i="22"/>
  <c r="L50" i="22"/>
  <c r="L49" i="22"/>
  <c r="L48" i="22"/>
  <c r="L47" i="22"/>
  <c r="L46" i="22"/>
  <c r="L45" i="22"/>
  <c r="L44" i="22"/>
  <c r="L43" i="22"/>
  <c r="L42" i="22"/>
  <c r="L41" i="22"/>
  <c r="P40" i="22"/>
  <c r="O40" i="22"/>
  <c r="Q40" i="22" s="1"/>
  <c r="L40" i="22"/>
  <c r="N40" i="22" s="1"/>
  <c r="L39" i="22"/>
  <c r="L38" i="22"/>
  <c r="L37" i="22"/>
  <c r="L36" i="22"/>
  <c r="L35" i="22"/>
  <c r="L34" i="22"/>
  <c r="L33" i="22"/>
  <c r="L32" i="22"/>
  <c r="L29" i="22"/>
  <c r="L28" i="22"/>
  <c r="L27" i="22"/>
  <c r="L26" i="22"/>
  <c r="L25" i="22"/>
  <c r="L24" i="22"/>
  <c r="N23" i="22"/>
  <c r="P23" i="22" s="1"/>
  <c r="L23" i="22"/>
  <c r="L22" i="22"/>
  <c r="L21" i="22"/>
  <c r="L18" i="22"/>
  <c r="L17" i="22"/>
  <c r="L16" i="22"/>
  <c r="L15" i="22"/>
  <c r="L14" i="22"/>
  <c r="L13" i="22"/>
  <c r="Q317" i="23" l="1"/>
  <c r="Q153" i="23"/>
  <c r="Q265" i="23"/>
  <c r="Q495" i="23"/>
  <c r="Q568" i="23"/>
  <c r="Q210" i="23"/>
  <c r="Q189" i="23"/>
  <c r="Q74" i="23"/>
  <c r="O177" i="23"/>
  <c r="Q177" i="23" s="1"/>
  <c r="O156" i="23"/>
  <c r="P612" i="23"/>
  <c r="O612" i="23"/>
  <c r="Q612" i="23" s="1"/>
  <c r="P574" i="23"/>
  <c r="O574" i="23"/>
  <c r="Q574" i="23" s="1"/>
  <c r="O597" i="23"/>
  <c r="O180" i="23"/>
  <c r="P159" i="23"/>
  <c r="O159" i="23"/>
  <c r="Q159" i="23" s="1"/>
  <c r="Q285" i="23"/>
  <c r="O540" i="23"/>
  <c r="O162" i="23"/>
  <c r="O332" i="23"/>
  <c r="Q332" i="23" s="1"/>
  <c r="O375" i="23"/>
  <c r="Q375" i="23" s="1"/>
  <c r="N510" i="23"/>
  <c r="P510" i="23" s="1"/>
  <c r="O207" i="23"/>
  <c r="Q207" i="23" s="1"/>
  <c r="N256" i="23"/>
  <c r="P256" i="23" s="1"/>
  <c r="O399" i="23"/>
  <c r="Q399" i="23" s="1"/>
  <c r="O501" i="23"/>
  <c r="Q501" i="23" s="1"/>
  <c r="O18" i="23"/>
  <c r="N61" i="23"/>
  <c r="P61" i="23" s="1"/>
  <c r="N180" i="23"/>
  <c r="P180" i="23" s="1"/>
  <c r="O518" i="23"/>
  <c r="Q518" i="23" s="1"/>
  <c r="N540" i="23"/>
  <c r="P540" i="23" s="1"/>
  <c r="P554" i="23"/>
  <c r="Q554" i="23" s="1"/>
  <c r="N597" i="23"/>
  <c r="P597" i="23" s="1"/>
  <c r="N43" i="23"/>
  <c r="P43" i="23" s="1"/>
  <c r="O273" i="23"/>
  <c r="Q273" i="23" s="1"/>
  <c r="O470" i="23"/>
  <c r="O483" i="23"/>
  <c r="Q483" i="23" s="1"/>
  <c r="N582" i="23"/>
  <c r="P582" i="23" s="1"/>
  <c r="O589" i="23"/>
  <c r="Q589" i="23" s="1"/>
  <c r="N29" i="23"/>
  <c r="P29" i="23" s="1"/>
  <c r="N80" i="23"/>
  <c r="P80" i="23" s="1"/>
  <c r="O80" i="23"/>
  <c r="Q80" i="23" s="1"/>
  <c r="O86" i="23"/>
  <c r="Q86" i="23" s="1"/>
  <c r="O150" i="23"/>
  <c r="Q150" i="23" s="1"/>
  <c r="N162" i="23"/>
  <c r="P162" i="23" s="1"/>
  <c r="O174" i="23"/>
  <c r="Q174" i="23" s="1"/>
  <c r="O195" i="23"/>
  <c r="N218" i="23"/>
  <c r="P218" i="23" s="1"/>
  <c r="P250" i="23"/>
  <c r="O250" i="23"/>
  <c r="N282" i="23"/>
  <c r="P282" i="23" s="1"/>
  <c r="N332" i="23"/>
  <c r="P332" i="23" s="1"/>
  <c r="O340" i="23"/>
  <c r="Q340" i="23" s="1"/>
  <c r="P349" i="23"/>
  <c r="O349" i="23"/>
  <c r="Q349" i="23" s="1"/>
  <c r="O357" i="23"/>
  <c r="Q357" i="23" s="1"/>
  <c r="O372" i="23"/>
  <c r="Q372" i="23" s="1"/>
  <c r="O393" i="23"/>
  <c r="Q393" i="23" s="1"/>
  <c r="O410" i="23"/>
  <c r="Q410" i="23" s="1"/>
  <c r="O458" i="23"/>
  <c r="N458" i="23"/>
  <c r="P458" i="23" s="1"/>
  <c r="N470" i="23"/>
  <c r="P470" i="23" s="1"/>
  <c r="N93" i="23"/>
  <c r="P93" i="23" s="1"/>
  <c r="O114" i="23"/>
  <c r="O132" i="23"/>
  <c r="Q132" i="23" s="1"/>
  <c r="N142" i="23"/>
  <c r="P142" i="23" s="1"/>
  <c r="N156" i="23"/>
  <c r="P156" i="23" s="1"/>
  <c r="N195" i="23"/>
  <c r="P195" i="23" s="1"/>
  <c r="O233" i="23"/>
  <c r="Q233" i="23" s="1"/>
  <c r="N242" i="23"/>
  <c r="P242" i="23" s="1"/>
  <c r="O259" i="23"/>
  <c r="N259" i="23"/>
  <c r="P259" i="23" s="1"/>
  <c r="N314" i="23"/>
  <c r="P314" i="23" s="1"/>
  <c r="O419" i="23"/>
  <c r="Q419" i="23" s="1"/>
  <c r="N447" i="23"/>
  <c r="P447" i="23" s="1"/>
  <c r="O513" i="23"/>
  <c r="Q513" i="23" s="1"/>
  <c r="N521" i="23"/>
  <c r="P521" i="23" s="1"/>
  <c r="O576" i="23"/>
  <c r="Q576" i="23" s="1"/>
  <c r="N620" i="23"/>
  <c r="P620" i="23" s="1"/>
  <c r="O105" i="23"/>
  <c r="Q105" i="23" s="1"/>
  <c r="N114" i="23"/>
  <c r="P114" i="23" s="1"/>
  <c r="O183" i="23"/>
  <c r="Q183" i="23" s="1"/>
  <c r="N204" i="23"/>
  <c r="P204" i="23" s="1"/>
  <c r="O382" i="23"/>
  <c r="Q382" i="23" s="1"/>
  <c r="N419" i="23"/>
  <c r="P419" i="23" s="1"/>
  <c r="O434" i="23"/>
  <c r="Q434" i="23" s="1"/>
  <c r="O464" i="23"/>
  <c r="Q464" i="23" s="1"/>
  <c r="O504" i="23"/>
  <c r="Q504" i="23" s="1"/>
  <c r="N530" i="23"/>
  <c r="P530" i="23" s="1"/>
  <c r="N565" i="23"/>
  <c r="P565" i="23" s="1"/>
  <c r="Q571" i="23"/>
  <c r="O600" i="23"/>
  <c r="Q600" i="23" s="1"/>
  <c r="N24" i="23"/>
  <c r="P24" i="23" s="1"/>
  <c r="O201" i="23"/>
  <c r="Q201" i="23" s="1"/>
  <c r="P548" i="23"/>
  <c r="O548" i="23"/>
  <c r="Q548" i="23" s="1"/>
  <c r="O294" i="23"/>
  <c r="Q294" i="23" s="1"/>
  <c r="O416" i="23"/>
  <c r="Q416" i="23" s="1"/>
  <c r="N431" i="23"/>
  <c r="P431" i="23" s="1"/>
  <c r="O585" i="23"/>
  <c r="O21" i="23"/>
  <c r="Q21" i="23" s="1"/>
  <c r="N452" i="23"/>
  <c r="P452" i="23" s="1"/>
  <c r="O473" i="23"/>
  <c r="Q473" i="23" s="1"/>
  <c r="N585" i="23"/>
  <c r="P585" i="23" s="1"/>
  <c r="N32" i="23"/>
  <c r="P32" i="23" s="1"/>
  <c r="O32" i="23"/>
  <c r="O40" i="23"/>
  <c r="Q40" i="23" s="1"/>
  <c r="N136" i="23"/>
  <c r="P136" i="23" s="1"/>
  <c r="O136" i="23"/>
  <c r="Q136" i="23" s="1"/>
  <c r="O171" i="23"/>
  <c r="Q171" i="23" s="1"/>
  <c r="N177" i="23"/>
  <c r="P177" i="23" s="1"/>
  <c r="O480" i="23"/>
  <c r="Q480" i="23" s="1"/>
  <c r="N507" i="23"/>
  <c r="P507" i="23" s="1"/>
  <c r="P536" i="23"/>
  <c r="Q536" i="23" s="1"/>
  <c r="N579" i="23"/>
  <c r="P579" i="23" s="1"/>
  <c r="O592" i="23"/>
  <c r="Q592" i="23" s="1"/>
  <c r="O15" i="23"/>
  <c r="O147" i="23"/>
  <c r="O215" i="23"/>
  <c r="O360" i="23"/>
  <c r="Q360" i="23" s="1"/>
  <c r="N375" i="23"/>
  <c r="P375" i="23" s="1"/>
  <c r="O422" i="23"/>
  <c r="Q422" i="23" s="1"/>
  <c r="N428" i="23"/>
  <c r="P428" i="23" s="1"/>
  <c r="N437" i="23"/>
  <c r="P437" i="23" s="1"/>
  <c r="N467" i="23"/>
  <c r="P467" i="23" s="1"/>
  <c r="O524" i="23"/>
  <c r="Q524" i="23" s="1"/>
  <c r="N545" i="23"/>
  <c r="P545" i="23" s="1"/>
  <c r="O192" i="23"/>
  <c r="Q192" i="23" s="1"/>
  <c r="N239" i="23"/>
  <c r="P239" i="23" s="1"/>
  <c r="N527" i="23"/>
  <c r="P527" i="23" s="1"/>
  <c r="O615" i="23"/>
  <c r="Q615" i="23" s="1"/>
  <c r="N168" i="23"/>
  <c r="P168" i="23" s="1"/>
  <c r="N563" i="23"/>
  <c r="P563" i="23" s="1"/>
  <c r="N18" i="23"/>
  <c r="O221" i="23"/>
  <c r="Q221" i="23" s="1"/>
  <c r="N343" i="23"/>
  <c r="P343" i="23" s="1"/>
  <c r="O486" i="23"/>
  <c r="N126" i="23"/>
  <c r="P126" i="23" s="1"/>
  <c r="N268" i="23"/>
  <c r="P268" i="23" s="1"/>
  <c r="O276" i="23"/>
  <c r="Q276" i="23" s="1"/>
  <c r="N486" i="23"/>
  <c r="P486" i="23" s="1"/>
  <c r="O64" i="23"/>
  <c r="Q64" i="23" s="1"/>
  <c r="N165" i="23"/>
  <c r="P165" i="23" s="1"/>
  <c r="N236" i="23"/>
  <c r="P236" i="23" s="1"/>
  <c r="O253" i="23"/>
  <c r="Q253" i="23" s="1"/>
  <c r="P285" i="23"/>
  <c r="O291" i="23"/>
  <c r="Q291" i="23" s="1"/>
  <c r="O369" i="23"/>
  <c r="Q369" i="23" s="1"/>
  <c r="N413" i="23"/>
  <c r="P413" i="23" s="1"/>
  <c r="N473" i="23"/>
  <c r="P473" i="23" s="1"/>
  <c r="O46" i="23"/>
  <c r="Q46" i="23" s="1"/>
  <c r="N89" i="23"/>
  <c r="P89" i="23" s="1"/>
  <c r="N198" i="23"/>
  <c r="P198" i="23" s="1"/>
  <c r="O262" i="23"/>
  <c r="Q262" i="23" s="1"/>
  <c r="N117" i="23"/>
  <c r="P117" i="23" s="1"/>
  <c r="N147" i="23"/>
  <c r="P147" i="23" s="1"/>
  <c r="N215" i="23"/>
  <c r="P215" i="23" s="1"/>
  <c r="O230" i="23"/>
  <c r="Q230" i="23" s="1"/>
  <c r="O247" i="23"/>
  <c r="Q247" i="23" s="1"/>
  <c r="O279" i="23"/>
  <c r="N279" i="23"/>
  <c r="P279" i="23" s="1"/>
  <c r="N303" i="23"/>
  <c r="P303" i="23" s="1"/>
  <c r="O303" i="23"/>
  <c r="Q303" i="23" s="1"/>
  <c r="N346" i="23"/>
  <c r="P346" i="23" s="1"/>
  <c r="N455" i="23"/>
  <c r="P455" i="23" s="1"/>
  <c r="O560" i="23"/>
  <c r="Q560" i="23" s="1"/>
  <c r="N52" i="23"/>
  <c r="P52" i="23" s="1"/>
  <c r="N323" i="23"/>
  <c r="P323" i="23" s="1"/>
  <c r="O405" i="23"/>
  <c r="O489" i="23"/>
  <c r="N623" i="23"/>
  <c r="P623" i="23" s="1"/>
  <c r="O631" i="23"/>
  <c r="Q631" i="23" s="1"/>
  <c r="N363" i="23"/>
  <c r="P363" i="23" s="1"/>
  <c r="N405" i="23"/>
  <c r="P405" i="23" s="1"/>
  <c r="N489" i="23"/>
  <c r="P489" i="23" s="1"/>
  <c r="O603" i="23"/>
  <c r="Q603" i="23" s="1"/>
  <c r="N628" i="23"/>
  <c r="P628" i="23" s="1"/>
  <c r="O49" i="23"/>
  <c r="Q49" i="23" s="1"/>
  <c r="O77" i="23"/>
  <c r="Q77" i="23" s="1"/>
  <c r="O297" i="23"/>
  <c r="Q297" i="23" s="1"/>
  <c r="O320" i="23"/>
  <c r="Q320" i="23" s="1"/>
  <c r="O542" i="23"/>
  <c r="Q542" i="23" s="1"/>
  <c r="P111" i="22"/>
  <c r="O111" i="22"/>
  <c r="Q111" i="22" s="1"/>
  <c r="O86" i="22"/>
  <c r="Q86" i="22" s="1"/>
  <c r="O128" i="22"/>
  <c r="Q128" i="22" s="1"/>
  <c r="P193" i="22"/>
  <c r="O193" i="22"/>
  <c r="Q193" i="22" s="1"/>
  <c r="P78" i="22"/>
  <c r="O78" i="22"/>
  <c r="O18" i="22"/>
  <c r="Q18" i="22" s="1"/>
  <c r="O64" i="22"/>
  <c r="Q64" i="22" s="1"/>
  <c r="O34" i="22"/>
  <c r="Q34" i="22" s="1"/>
  <c r="O71" i="22"/>
  <c r="Q71" i="22" s="1"/>
  <c r="O105" i="22"/>
  <c r="Q105" i="22" s="1"/>
  <c r="N128" i="22"/>
  <c r="P128" i="22" s="1"/>
  <c r="O156" i="22"/>
  <c r="Q156" i="22" s="1"/>
  <c r="O171" i="22"/>
  <c r="Q171" i="22" s="1"/>
  <c r="O183" i="22"/>
  <c r="Q183" i="22" s="1"/>
  <c r="O139" i="22"/>
  <c r="Q139" i="22" s="1"/>
  <c r="N26" i="22"/>
  <c r="P26" i="22" s="1"/>
  <c r="O91" i="22"/>
  <c r="Q91" i="22" s="1"/>
  <c r="O97" i="22"/>
  <c r="Q97" i="22" s="1"/>
  <c r="N122" i="22"/>
  <c r="P122" i="22" s="1"/>
  <c r="N139" i="22"/>
  <c r="P139" i="22" s="1"/>
  <c r="N18" i="22"/>
  <c r="P18" i="22" s="1"/>
  <c r="O58" i="22"/>
  <c r="Q58" i="22" s="1"/>
  <c r="O196" i="22"/>
  <c r="Q196" i="22" s="1"/>
  <c r="O43" i="22"/>
  <c r="Q43" i="22" s="1"/>
  <c r="N67" i="22"/>
  <c r="P67" i="22" s="1"/>
  <c r="N72" i="22"/>
  <c r="P72" i="22" s="1"/>
  <c r="O83" i="22"/>
  <c r="Q83" i="22" s="1"/>
  <c r="O116" i="22"/>
  <c r="Q116" i="22" s="1"/>
  <c r="N37" i="22"/>
  <c r="P37" i="22" s="1"/>
  <c r="N43" i="22"/>
  <c r="P43" i="22" s="1"/>
  <c r="N159" i="22"/>
  <c r="P159" i="22" s="1"/>
  <c r="N29" i="22"/>
  <c r="P29" i="22" s="1"/>
  <c r="N144" i="22"/>
  <c r="P144" i="22" s="1"/>
  <c r="N153" i="22"/>
  <c r="P153" i="22" s="1"/>
  <c r="N52" i="22"/>
  <c r="P52" i="22" s="1"/>
  <c r="N100" i="22"/>
  <c r="P100" i="22" s="1"/>
  <c r="N168" i="22"/>
  <c r="P168" i="22" s="1"/>
  <c r="N86" i="22"/>
  <c r="P86" i="22" s="1"/>
  <c r="N94" i="22"/>
  <c r="P94" i="22" s="1"/>
  <c r="O134" i="22"/>
  <c r="Q134" i="22" s="1"/>
  <c r="O23" i="22"/>
  <c r="Q23" i="22" s="1"/>
  <c r="N46" i="22"/>
  <c r="P46" i="22" s="1"/>
  <c r="N162" i="22"/>
  <c r="P162" i="22" s="1"/>
  <c r="N119" i="22"/>
  <c r="P119" i="22" s="1"/>
  <c r="N178" i="22"/>
  <c r="P178" i="22" s="1"/>
  <c r="N49" i="22"/>
  <c r="P49" i="22" s="1"/>
  <c r="N83" i="22"/>
  <c r="P83" i="22" s="1"/>
  <c r="N125" i="22"/>
  <c r="P125" i="22" s="1"/>
  <c r="N165" i="22"/>
  <c r="P165" i="22" s="1"/>
  <c r="N34" i="22"/>
  <c r="P34" i="22" s="1"/>
  <c r="N64" i="22"/>
  <c r="P64" i="22" s="1"/>
  <c r="N108" i="22"/>
  <c r="P108" i="22" s="1"/>
  <c r="N150" i="22"/>
  <c r="P150" i="22" s="1"/>
  <c r="N188" i="22"/>
  <c r="P188" i="22" s="1"/>
  <c r="N15" i="22"/>
  <c r="N91" i="22"/>
  <c r="P91" i="22" s="1"/>
  <c r="N171" i="22"/>
  <c r="P171" i="22" s="1"/>
  <c r="Q156" i="23" l="1"/>
  <c r="Q486" i="23"/>
  <c r="Q279" i="23"/>
  <c r="Q405" i="23"/>
  <c r="Q458" i="23"/>
  <c r="Q470" i="23"/>
  <c r="Q540" i="23"/>
  <c r="Q489" i="23"/>
  <c r="Q180" i="23"/>
  <c r="Q597" i="23"/>
  <c r="Q215" i="23"/>
  <c r="Q259" i="23"/>
  <c r="Q195" i="23"/>
  <c r="Q162" i="23"/>
  <c r="Q585" i="23"/>
  <c r="Q114" i="23"/>
  <c r="Q147" i="23"/>
  <c r="Q32" i="23"/>
  <c r="O343" i="23"/>
  <c r="Q343" i="23" s="1"/>
  <c r="O239" i="23"/>
  <c r="Q239" i="23" s="1"/>
  <c r="O431" i="23"/>
  <c r="Q431" i="23" s="1"/>
  <c r="O117" i="23"/>
  <c r="Q117" i="23" s="1"/>
  <c r="O565" i="23"/>
  <c r="Q565" i="23" s="1"/>
  <c r="P18" i="23"/>
  <c r="P634" i="23" s="1"/>
  <c r="N634" i="23"/>
  <c r="T637" i="23" s="1"/>
  <c r="O545" i="23"/>
  <c r="Q545" i="23" s="1"/>
  <c r="O521" i="23"/>
  <c r="Q521" i="23" s="1"/>
  <c r="O218" i="23"/>
  <c r="Q218" i="23" s="1"/>
  <c r="O363" i="23"/>
  <c r="Q363" i="23" s="1"/>
  <c r="O563" i="23"/>
  <c r="Q563" i="23" s="1"/>
  <c r="O93" i="23"/>
  <c r="Q93" i="23" s="1"/>
  <c r="O256" i="23"/>
  <c r="Q256" i="23" s="1"/>
  <c r="O43" i="23"/>
  <c r="Q43" i="23" s="1"/>
  <c r="O455" i="23"/>
  <c r="Q455" i="23" s="1"/>
  <c r="O236" i="23"/>
  <c r="Q236" i="23" s="1"/>
  <c r="O530" i="23"/>
  <c r="Q530" i="23" s="1"/>
  <c r="O242" i="23"/>
  <c r="Q242" i="23" s="1"/>
  <c r="O623" i="23"/>
  <c r="Q623" i="23" s="1"/>
  <c r="O628" i="23"/>
  <c r="Q628" i="23" s="1"/>
  <c r="O268" i="23"/>
  <c r="Q268" i="23" s="1"/>
  <c r="O168" i="23"/>
  <c r="Q168" i="23" s="1"/>
  <c r="O437" i="23"/>
  <c r="Q437" i="23" s="1"/>
  <c r="O507" i="23"/>
  <c r="Q507" i="23" s="1"/>
  <c r="O447" i="23"/>
  <c r="Q447" i="23" s="1"/>
  <c r="O582" i="23"/>
  <c r="Q582" i="23" s="1"/>
  <c r="O24" i="23"/>
  <c r="Q24" i="23" s="1"/>
  <c r="O89" i="23"/>
  <c r="Q89" i="23" s="1"/>
  <c r="O198" i="23"/>
  <c r="Q198" i="23" s="1"/>
  <c r="O413" i="23"/>
  <c r="Q413" i="23" s="1"/>
  <c r="O282" i="23"/>
  <c r="Q282" i="23" s="1"/>
  <c r="O620" i="23"/>
  <c r="Q620" i="23" s="1"/>
  <c r="O142" i="23"/>
  <c r="Q142" i="23" s="1"/>
  <c r="O467" i="23"/>
  <c r="Q467" i="23" s="1"/>
  <c r="O346" i="23"/>
  <c r="Q346" i="23" s="1"/>
  <c r="Q15" i="23"/>
  <c r="O61" i="23"/>
  <c r="Q61" i="23" s="1"/>
  <c r="O323" i="23"/>
  <c r="Q323" i="23" s="1"/>
  <c r="O165" i="23"/>
  <c r="Q165" i="23" s="1"/>
  <c r="O452" i="23"/>
  <c r="Q452" i="23" s="1"/>
  <c r="O204" i="23"/>
  <c r="Q204" i="23" s="1"/>
  <c r="O510" i="23"/>
  <c r="Q510" i="23" s="1"/>
  <c r="O52" i="23"/>
  <c r="Q52" i="23" s="1"/>
  <c r="O126" i="23"/>
  <c r="Q126" i="23" s="1"/>
  <c r="O527" i="23"/>
  <c r="Q527" i="23" s="1"/>
  <c r="Q250" i="23"/>
  <c r="O29" i="23"/>
  <c r="Q29" i="23" s="1"/>
  <c r="O579" i="23"/>
  <c r="Q579" i="23" s="1"/>
  <c r="O314" i="23"/>
  <c r="Q314" i="23" s="1"/>
  <c r="O428" i="23"/>
  <c r="Q428" i="23" s="1"/>
  <c r="P15" i="22"/>
  <c r="P201" i="22" s="1"/>
  <c r="N201" i="22"/>
  <c r="T204" i="22" s="1"/>
  <c r="O100" i="22"/>
  <c r="Q100" i="22" s="1"/>
  <c r="O119" i="22"/>
  <c r="Q119" i="22" s="1"/>
  <c r="O168" i="22"/>
  <c r="Q168" i="22" s="1"/>
  <c r="O162" i="22"/>
  <c r="Q162" i="22" s="1"/>
  <c r="O26" i="22"/>
  <c r="Q26" i="22" s="1"/>
  <c r="O150" i="22"/>
  <c r="Q150" i="22" s="1"/>
  <c r="O122" i="22"/>
  <c r="Q122" i="22" s="1"/>
  <c r="O72" i="22"/>
  <c r="Q72" i="22" s="1"/>
  <c r="O15" i="22"/>
  <c r="O67" i="22"/>
  <c r="Q67" i="22" s="1"/>
  <c r="O37" i="22"/>
  <c r="Q37" i="22" s="1"/>
  <c r="O188" i="22"/>
  <c r="Q188" i="22" s="1"/>
  <c r="O165" i="22"/>
  <c r="Q165" i="22" s="1"/>
  <c r="O29" i="22"/>
  <c r="Q29" i="22" s="1"/>
  <c r="O46" i="22"/>
  <c r="Q46" i="22" s="1"/>
  <c r="O125" i="22"/>
  <c r="Q125" i="22" s="1"/>
  <c r="O153" i="22"/>
  <c r="Q153" i="22" s="1"/>
  <c r="O144" i="22"/>
  <c r="Q144" i="22" s="1"/>
  <c r="O159" i="22"/>
  <c r="Q159" i="22" s="1"/>
  <c r="O49" i="22"/>
  <c r="Q49" i="22" s="1"/>
  <c r="O52" i="22"/>
  <c r="Q52" i="22" s="1"/>
  <c r="O108" i="22"/>
  <c r="Q108" i="22" s="1"/>
  <c r="O94" i="22"/>
  <c r="Q94" i="22" s="1"/>
  <c r="O178" i="22"/>
  <c r="Q178" i="22" s="1"/>
  <c r="Q78" i="22"/>
  <c r="Q18" i="23" l="1"/>
  <c r="Q634" i="23"/>
  <c r="O634" i="23"/>
  <c r="T636" i="23" s="1"/>
  <c r="O201" i="22"/>
  <c r="T203" i="22" s="1"/>
  <c r="Q15" i="22"/>
  <c r="Q201" i="22" s="1"/>
  <c r="K12" i="16" l="1"/>
  <c r="K1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Camacho Rodriguez</author>
  </authors>
  <commentList>
    <comment ref="F124" authorId="0" shapeId="0" xr:uid="{E2712F31-9E77-472C-8E84-3053A93B8AC5}">
      <text>
        <r>
          <rPr>
            <b/>
            <sz val="9"/>
            <color indexed="81"/>
            <rFont val="Tahoma"/>
            <family val="2"/>
          </rPr>
          <t>Natalia Camacho Rodriguez:</t>
        </r>
        <r>
          <rPr>
            <sz val="9"/>
            <color indexed="81"/>
            <rFont val="Tahoma"/>
            <family val="2"/>
          </rPr>
          <t xml:space="preserve">
16 MESES</t>
        </r>
      </text>
    </comment>
    <comment ref="F245" authorId="0" shapeId="0" xr:uid="{6430F0BA-0153-4D08-A5C2-FA463BA589A1}">
      <text>
        <r>
          <rPr>
            <b/>
            <sz val="9"/>
            <color indexed="81"/>
            <rFont val="Tahoma"/>
            <family val="2"/>
          </rPr>
          <t>Natalia Camacho Rodriguez:</t>
        </r>
        <r>
          <rPr>
            <sz val="9"/>
            <color indexed="81"/>
            <rFont val="Tahoma"/>
            <family val="2"/>
          </rPr>
          <t xml:space="preserve">
03 Años</t>
        </r>
      </text>
    </comment>
    <comment ref="F378" authorId="0" shapeId="0" xr:uid="{FFCC89F2-C28F-4824-A349-F674EA13E0D9}">
      <text>
        <r>
          <rPr>
            <b/>
            <sz val="9"/>
            <color indexed="81"/>
            <rFont val="Tahoma"/>
            <family val="2"/>
          </rPr>
          <t>Natalia Camacho Rodriguez:</t>
        </r>
        <r>
          <rPr>
            <sz val="9"/>
            <color indexed="81"/>
            <rFont val="Tahoma"/>
            <family val="2"/>
          </rPr>
          <t xml:space="preserve">
04 Años</t>
        </r>
      </text>
    </comment>
    <comment ref="F590" authorId="0" shapeId="0" xr:uid="{533AD13B-FA48-48E3-87EC-E15A3E42A257}">
      <text>
        <r>
          <rPr>
            <b/>
            <sz val="9"/>
            <color indexed="81"/>
            <rFont val="Tahoma"/>
            <family val="2"/>
          </rPr>
          <t>Natalia Camacho Rodriguez:</t>
        </r>
        <r>
          <rPr>
            <sz val="9"/>
            <color indexed="81"/>
            <rFont val="Tahoma"/>
            <family val="2"/>
          </rPr>
          <t xml:space="preserve">
02 años</t>
        </r>
      </text>
    </comment>
  </commentList>
</comments>
</file>

<file path=xl/sharedStrings.xml><?xml version="1.0" encoding="utf-8"?>
<sst xmlns="http://schemas.openxmlformats.org/spreadsheetml/2006/main" count="4633" uniqueCount="665">
  <si>
    <t>Pontificia Universidad Javeriana</t>
  </si>
  <si>
    <t>Incremento en valores de matrícula y demás derechos pecuniarios - Anexo Sede Central</t>
  </si>
  <si>
    <t>Contenido</t>
  </si>
  <si>
    <t>Proyectos 2025</t>
  </si>
  <si>
    <t>Valores de Matrícula Pregrado 2024-2025</t>
  </si>
  <si>
    <t>Valores de Matrícula Posgrado 2024-2025</t>
  </si>
  <si>
    <t>Otros Conceptos 2024-2025</t>
  </si>
  <si>
    <t>Volver al menú</t>
  </si>
  <si>
    <t>PONTIFICIA UNIVERSIDAD JAVERIANA</t>
  </si>
  <si>
    <t>INFORMACIÓN POR PROYECTOS</t>
  </si>
  <si>
    <t>SEDE CENTRAL (BOGOTÁ – CODIFICACIÓN SNIES 1701)</t>
  </si>
  <si>
    <r>
      <rPr>
        <b/>
        <sz val="11"/>
        <color theme="1"/>
        <rFont val="Calibri"/>
        <family val="2"/>
        <scheme val="minor"/>
      </rPr>
      <t>Nota:</t>
    </r>
    <r>
      <rPr>
        <sz val="11"/>
        <color theme="1"/>
        <rFont val="Calibri"/>
        <family val="2"/>
        <scheme val="minor"/>
      </rPr>
      <t xml:space="preserve"> Debido a que en el presupuesto de la Universidad se aplica el principio de unidad de caja, no es posible presentar discriminado el monto de la inversión según la fuente de los recursos. </t>
    </r>
  </si>
  <si>
    <t xml:space="preserve">La numeración de las categorías de los proyectos de inversión corresponde a la registrada en la plantilla SNIES para tal fin.  </t>
  </si>
  <si>
    <t>Fuente de los recursos</t>
  </si>
  <si>
    <t xml:space="preserve">Código Línea de inversión </t>
  </si>
  <si>
    <t>Proyecto</t>
  </si>
  <si>
    <t>Fecha de inicio del proyecto</t>
  </si>
  <si>
    <t>Fecha de finalización del proyecto</t>
  </si>
  <si>
    <t>Recursos propios</t>
  </si>
  <si>
    <t>Créditos nuevos</t>
  </si>
  <si>
    <t xml:space="preserve">Ingresos adicionales </t>
  </si>
  <si>
    <t xml:space="preserve">Otras fuentes </t>
  </si>
  <si>
    <t>Valor total del proyecto para 2025 (millones de pesos)</t>
  </si>
  <si>
    <t>Desarrollo físico y sostenibilidad ambiental (incluye infraestructura e inversión en planta física)</t>
  </si>
  <si>
    <t>4.1.</t>
  </si>
  <si>
    <t>x</t>
  </si>
  <si>
    <t>TOTAL</t>
  </si>
  <si>
    <t>Columna para eliminar para el acuerdo</t>
  </si>
  <si>
    <t>Esta información corresponde a lo presupuestado por las facultades</t>
  </si>
  <si>
    <t>Linea</t>
  </si>
  <si>
    <t>CODIGO SAE</t>
  </si>
  <si>
    <t>PROGRAMA</t>
  </si>
  <si>
    <t>Admisión y Matrícula</t>
  </si>
  <si>
    <t>Código SNIES del Programa</t>
  </si>
  <si>
    <t>No. Semestres del Programa</t>
  </si>
  <si>
    <t>Ciclo de Admisión Inicial</t>
  </si>
  <si>
    <t>Ciclo de Admisión Final</t>
  </si>
  <si>
    <t>Periodos de facturación</t>
  </si>
  <si>
    <t>Valor 
Matrícula Ordinaria 
2024</t>
  </si>
  <si>
    <t>% Incremento</t>
  </si>
  <si>
    <t>Valor 
Matrícula Ordinaria 
2025</t>
  </si>
  <si>
    <t>Observaciones Apoyo Financiero</t>
  </si>
  <si>
    <t>Proyección Estudiantes Matriculados 2025</t>
  </si>
  <si>
    <t>Ingresos proyectados 2025</t>
  </si>
  <si>
    <t>Ingresos proyectados 2025 (IPC 5,41%)</t>
  </si>
  <si>
    <t>Total mayor (menor) valor al IPC</t>
  </si>
  <si>
    <t>Ingresos Presupuesto</t>
  </si>
  <si>
    <t>N° Estudiantes Neos</t>
  </si>
  <si>
    <t>ARQUITECTURA Y DISEÑO</t>
  </si>
  <si>
    <t>ARQUI</t>
  </si>
  <si>
    <t>ARQUITECTURA</t>
  </si>
  <si>
    <t>Admitidos hasta el año 2023</t>
  </si>
  <si>
    <t>0000</t>
  </si>
  <si>
    <t>2330</t>
  </si>
  <si>
    <t>SEMESTRAL</t>
  </si>
  <si>
    <t>Admitidos durante el año 2024</t>
  </si>
  <si>
    <t>2410</t>
  </si>
  <si>
    <t>2430</t>
  </si>
  <si>
    <t>Admitidos a partir del año 2025</t>
  </si>
  <si>
    <t>2510</t>
  </si>
  <si>
    <t>9999</t>
  </si>
  <si>
    <t>DSIND</t>
  </si>
  <si>
    <t>DISEÑO INDUSTRIAL</t>
  </si>
  <si>
    <t>ARTES</t>
  </si>
  <si>
    <t>EMSCL</t>
  </si>
  <si>
    <t>ESTUDIOS MUSICALES</t>
  </si>
  <si>
    <t>ARTVI</t>
  </si>
  <si>
    <t>ARTES VISUALES</t>
  </si>
  <si>
    <t>ARESC</t>
  </si>
  <si>
    <t>ARTES ESCÉNICAS</t>
  </si>
  <si>
    <t xml:space="preserve">CIENCIAS </t>
  </si>
  <si>
    <t>BACTE</t>
  </si>
  <si>
    <t>BACTERIOLOGÍA</t>
  </si>
  <si>
    <t>BIOLG</t>
  </si>
  <si>
    <t>BIOLOGÍA</t>
  </si>
  <si>
    <t>CIDAT</t>
  </si>
  <si>
    <t xml:space="preserve">CIENCIA DE DATOS </t>
  </si>
  <si>
    <t>NUTDT</t>
  </si>
  <si>
    <t>NUTRICIÓN Y DIETÉTICA</t>
  </si>
  <si>
    <t>MINDS</t>
  </si>
  <si>
    <t>MICROBIOLOGÍA INDUSTRIAL</t>
  </si>
  <si>
    <t>MATEM</t>
  </si>
  <si>
    <t>MATEMÁTICAS</t>
  </si>
  <si>
    <t>QUIFA</t>
  </si>
  <si>
    <t>QUÍMICA FARMACÉUTICA</t>
  </si>
  <si>
    <t>CIENCIAS ECONÓMICAS Y ADMINISTRATIVAS</t>
  </si>
  <si>
    <t>ADMD</t>
  </si>
  <si>
    <t>ADMINISTRACIÓN DE EMPRESAS  (Diurno)</t>
  </si>
  <si>
    <t>Admitidos hasta el año 2019</t>
  </si>
  <si>
    <t>1930</t>
  </si>
  <si>
    <t>2010</t>
  </si>
  <si>
    <t>ADMN</t>
  </si>
  <si>
    <t>ADMINISTRACIÓN DE EMPRESAS (Nocturno)</t>
  </si>
  <si>
    <t>Admitidos hasta el año 2011</t>
  </si>
  <si>
    <t>1130</t>
  </si>
  <si>
    <t>No se reportará en la plantila SNIES, solo se debe relacionar en el Acuerdo</t>
  </si>
  <si>
    <t>Admitidos durante el año 2012</t>
  </si>
  <si>
    <t>1210</t>
  </si>
  <si>
    <t>1230</t>
  </si>
  <si>
    <t>Admitidos a partir del año 2013 hasta el año 2019</t>
  </si>
  <si>
    <t>1310</t>
  </si>
  <si>
    <t>ECONM</t>
  </si>
  <si>
    <t>ECONOMÍA</t>
  </si>
  <si>
    <t>CTDPD</t>
  </si>
  <si>
    <t>CONTADURÍA PUBLICA (Diurno)</t>
  </si>
  <si>
    <t>CTDPN</t>
  </si>
  <si>
    <t>CONTADURÍA PUBLICA (Nocturno)</t>
  </si>
  <si>
    <t>Admitidos hasta el año 2017</t>
  </si>
  <si>
    <t>1710</t>
  </si>
  <si>
    <t>FINAN</t>
  </si>
  <si>
    <t>FINANZAS</t>
  </si>
  <si>
    <t>NINTR</t>
  </si>
  <si>
    <t>NEGOCIOS INTERNACIONALES</t>
  </si>
  <si>
    <t xml:space="preserve">CIENCIAS JURÍDICAS </t>
  </si>
  <si>
    <t>DRCHO</t>
  </si>
  <si>
    <t>DERECHO</t>
  </si>
  <si>
    <t>Admitidos a partir del año 2020 hasta el año 2023</t>
  </si>
  <si>
    <t>CIENCIAS POLÍTICAS Y RELACIONES INTERNACIONALES</t>
  </si>
  <si>
    <t>POLIT</t>
  </si>
  <si>
    <t>CIENCIA POLÍTICA</t>
  </si>
  <si>
    <t>RLINT</t>
  </si>
  <si>
    <t>RELACIONES INTERNACIONALES</t>
  </si>
  <si>
    <t>CIENCIAS SOCIALES</t>
  </si>
  <si>
    <t>HISTO</t>
  </si>
  <si>
    <t>HISTORIA</t>
  </si>
  <si>
    <t>LITER</t>
  </si>
  <si>
    <t>ESTUDIOS LITERARIOS</t>
  </si>
  <si>
    <t>ANTRO</t>
  </si>
  <si>
    <t>ANTROPOLOGÍA</t>
  </si>
  <si>
    <t>SOCIO</t>
  </si>
  <si>
    <t>SOCIOLOGÍA</t>
  </si>
  <si>
    <t>COMUNICACIÓN  Y LENGUAJE</t>
  </si>
  <si>
    <t>COMSC</t>
  </si>
  <si>
    <t>COMUNICACIÓN SOCIAL</t>
  </si>
  <si>
    <t>LLMOD</t>
  </si>
  <si>
    <t>LICENCIATURA EN LENGUAS MODERNAS CON ÉNFASIS EN INGLÉS Y FRANCÉS</t>
  </si>
  <si>
    <t>CIBAR</t>
  </si>
  <si>
    <t>CIENCIA DE LA INFORMACIÓN, BIBLIOTECOLOGÍA Y ARCHIVÍSTICA</t>
  </si>
  <si>
    <t>EDUCACIÓN</t>
  </si>
  <si>
    <t>LCNEA</t>
  </si>
  <si>
    <t>LICENCIATURA EN CIENCIAS NATURALES Y EDUCACIÓN AMBIENTAL</t>
  </si>
  <si>
    <t>INFTL</t>
  </si>
  <si>
    <t>LICENCIATURA EN EDUCACIÓN INFANTIL</t>
  </si>
  <si>
    <t>LFILE</t>
  </si>
  <si>
    <t>LICENCIATURA EN FILOSOFÍA</t>
  </si>
  <si>
    <t>LEDUF</t>
  </si>
  <si>
    <t>LICENCIATURA EN EDUCACIÓN FÍSICA</t>
  </si>
  <si>
    <t>LLLCA</t>
  </si>
  <si>
    <t>LICENCIATURA EN LITERATURA Y LENGUA CASTELLANA</t>
  </si>
  <si>
    <t>LEDBA</t>
  </si>
  <si>
    <t>LICENCIATURA EN EDUCACIÓN BÁSICA CON ÉNFASIS EN HUMANIDADES Y LENGUA CASTELLANA</t>
  </si>
  <si>
    <t>Admitidos hasta el año 2015</t>
  </si>
  <si>
    <t>1530</t>
  </si>
  <si>
    <t>Inactivo en HECAA, No se reportará en la plantila SNIES, solo se debe relacionar en el Acuerdo</t>
  </si>
  <si>
    <t>ENFERMERÍA</t>
  </si>
  <si>
    <t>ENFER</t>
  </si>
  <si>
    <t>ESTUDIOS AMBIENTALES</t>
  </si>
  <si>
    <t>ECOLG</t>
  </si>
  <si>
    <t>ECOLOGÍA</t>
  </si>
  <si>
    <t>FILOSOFÍA</t>
  </si>
  <si>
    <t>FILOS</t>
  </si>
  <si>
    <t>LFILO</t>
  </si>
  <si>
    <t>No se reportará en la plantilla SNIES, solo se debe relacionar en el Acuerdo, este programa se reportará en SNIES con los programas de la Facultad de Educación</t>
  </si>
  <si>
    <t>INGENIERÍA</t>
  </si>
  <si>
    <t>BIOIN</t>
  </si>
  <si>
    <t>BIOINGENIERÍA</t>
  </si>
  <si>
    <t>ICIVL</t>
  </si>
  <si>
    <t>INGENIERÍA CIVIL</t>
  </si>
  <si>
    <t>IELEC</t>
  </si>
  <si>
    <t>INGENIERÍA ELECTRÓNICA</t>
  </si>
  <si>
    <t>IINDS</t>
  </si>
  <si>
    <t>INGENIERÍA INDUSTRIAL</t>
  </si>
  <si>
    <t>IMECA</t>
  </si>
  <si>
    <t>INGENIERÍA MECÁNICA</t>
  </si>
  <si>
    <t>IMETR</t>
  </si>
  <si>
    <t>INGENIERÍA MECATRÓNICA</t>
  </si>
  <si>
    <t>IREDT</t>
  </si>
  <si>
    <t>INGENIERÍA EN REDES Y TELECOMUNICACIONES</t>
  </si>
  <si>
    <t>ISIST</t>
  </si>
  <si>
    <t>INGENIERÍA DE SISTEMAS</t>
  </si>
  <si>
    <t>MEDICINA</t>
  </si>
  <si>
    <t>MEDIC</t>
  </si>
  <si>
    <t>Admitidos hasta el año 2018</t>
  </si>
  <si>
    <t>1830</t>
  </si>
  <si>
    <t>Admitidos durante el año 2019</t>
  </si>
  <si>
    <t>1910</t>
  </si>
  <si>
    <t>ODONTOLOGIA</t>
  </si>
  <si>
    <t>ODONT</t>
  </si>
  <si>
    <t>ODONTOLOGÍA</t>
  </si>
  <si>
    <t>PSICOLOGÍA</t>
  </si>
  <si>
    <t>PSICO</t>
  </si>
  <si>
    <t>TEOLOGÍA</t>
  </si>
  <si>
    <t>TEOLO</t>
  </si>
  <si>
    <t>LTEOL</t>
  </si>
  <si>
    <t>LICENCIATURA EN TEOLOGÍA</t>
  </si>
  <si>
    <t>LTEOT</t>
  </si>
  <si>
    <t>LICENCIATURA EN TEOLOGÍA EXTENSIÓN TUNJA</t>
  </si>
  <si>
    <t>Admitidos hasta el año 2021</t>
  </si>
  <si>
    <t>2130</t>
  </si>
  <si>
    <t>Total Estudiantes a Reportar SNIES</t>
  </si>
  <si>
    <t>Total Ingreso a Reportar SNIES</t>
  </si>
  <si>
    <t>Total Ingreso IPC a Reportar SNIES</t>
  </si>
  <si>
    <t>Total Diferencia a Justificar en SNIES</t>
  </si>
  <si>
    <t>Total Presupuesto Facultades</t>
  </si>
  <si>
    <t>Total Estudiantes Facultades</t>
  </si>
  <si>
    <t>Diferencia Ingreso</t>
  </si>
  <si>
    <t>Diferencia Estudiantes</t>
  </si>
  <si>
    <t>COD. SAE</t>
  </si>
  <si>
    <t>PROGRAMAS DE POSGRADO</t>
  </si>
  <si>
    <t>Valor Matrícula Ordinaria 
2024</t>
  </si>
  <si>
    <t>Valor Matrícula Ordinaria 
2025</t>
  </si>
  <si>
    <t/>
  </si>
  <si>
    <t>DGPEX</t>
  </si>
  <si>
    <t>ESPECIALIZACIÓN EN GERENCIA DE PROYECTOS DE DISEÑO</t>
  </si>
  <si>
    <t>MDIPS</t>
  </si>
  <si>
    <t>MAESTRÍA EN DISEÑO PARA LA INNOVACIÓN DE PRODUCTOS Y SERVICIOS</t>
  </si>
  <si>
    <t>MPART</t>
  </si>
  <si>
    <t>MAESTRÍA EN PAISAJES ARTIFICIALES</t>
  </si>
  <si>
    <t>no reporto</t>
  </si>
  <si>
    <t>MPLUR</t>
  </si>
  <si>
    <t>MAESTRÍA EN PLANEACIÓN URBANA Y REGIONAL</t>
  </si>
  <si>
    <t>MCAUD</t>
  </si>
  <si>
    <t>MAESTRÍA EN CREACIÓN AUDIOVISUAL</t>
  </si>
  <si>
    <t>MMUSI</t>
  </si>
  <si>
    <t>MAESTRÍA EN MÚSICA</t>
  </si>
  <si>
    <t>CIENCIAS</t>
  </si>
  <si>
    <t>DCYTM</t>
  </si>
  <si>
    <t>DOCTORADO EN CIENCIA Y TECNOLOGÍA DE MATERIALES</t>
  </si>
  <si>
    <t>DCSB</t>
  </si>
  <si>
    <t>DOCTORADO EN CIENCIAS BIOLÓGICAS</t>
  </si>
  <si>
    <t>EAQI</t>
  </si>
  <si>
    <t>ESPECIALIZACIÓN EN ANÁLISIS QUÍMICO INSTRUMENTAL</t>
  </si>
  <si>
    <t>EHLBS</t>
  </si>
  <si>
    <t>ESPECIALIZACIÓN EN HEMATOLOGÍA EN EL LABORATORIO CLÍNICO Y MANEJO DEL BANCO DE SANGRE</t>
  </si>
  <si>
    <t>EMICM</t>
  </si>
  <si>
    <t>ESPECIALIZACIÓN EN MICROBIOLOGÍA MÉDICA</t>
  </si>
  <si>
    <t>MACIB</t>
  </si>
  <si>
    <t>MAESTRÍA EN CIENCIAS BIOLÓGICAS</t>
  </si>
  <si>
    <t>MCILC</t>
  </si>
  <si>
    <t>MAESTRÍA EN CIENCIAS DEL LABORATORIO CLÍNICO</t>
  </si>
  <si>
    <t>MFIME</t>
  </si>
  <si>
    <t>MAESTRÍA EN FÍSICA MÉDICA</t>
  </si>
  <si>
    <t>MMATE</t>
  </si>
  <si>
    <t>MAESTRÍA EN MATEMÁTICAS</t>
  </si>
  <si>
    <t>MRECO</t>
  </si>
  <si>
    <t>MAESTRÍA EN RESTAURACIÓN ECOLÓGICA</t>
  </si>
  <si>
    <t>DECON</t>
  </si>
  <si>
    <t xml:space="preserve">DOCTORADO EN ECONOMÍA </t>
  </si>
  <si>
    <t>Admitidos a partir del año 2024</t>
  </si>
  <si>
    <t>EASSS</t>
  </si>
  <si>
    <t>ESPECIALIZACIÓN EN ADMINISTRACIÓN DE SALUD</t>
  </si>
  <si>
    <t>ASEGC</t>
  </si>
  <si>
    <t>ESPECIALIZACIÓN EN ASEGURAMIENTO Y CONTROL INTERNO</t>
  </si>
  <si>
    <t>ASEGB</t>
  </si>
  <si>
    <t>ESPECIALIZACIÓN EN ASEGURAMIENTO Y CONTROL INTERNO - BUCARAMANGA</t>
  </si>
  <si>
    <t>COFIB</t>
  </si>
  <si>
    <t>ESPECIALIZACIÓN EN CONTABILIDAD FINANCIERA INTERNACIONAL - BARRANQUILLA</t>
  </si>
  <si>
    <t>COFIN</t>
  </si>
  <si>
    <t>ESPECIALIZACIÓN EN CONTABILIDAD FINANCIERA INTERNACIONAL - BOGOTA</t>
  </si>
  <si>
    <t>COFBU</t>
  </si>
  <si>
    <t>ESPECIALIZACIÓN EN CONTABILIDAD FINANCIERA INTERNACIONAL - BUCARAMANGA</t>
  </si>
  <si>
    <t>ECGER</t>
  </si>
  <si>
    <t>ESPECIALIZACIÓN EN CONTABILIDAD GERENCIAL</t>
  </si>
  <si>
    <t>ECNOE</t>
  </si>
  <si>
    <t>ESPECIALIZACIÓN EN ECONOMÍA</t>
  </si>
  <si>
    <t>TRIMESTRAL</t>
  </si>
  <si>
    <t>Admitidos durante primer y segundo periodo 2024</t>
  </si>
  <si>
    <t>2420</t>
  </si>
  <si>
    <t>Admitidos en el tercer periodo del 2024</t>
  </si>
  <si>
    <t>EGCSS</t>
  </si>
  <si>
    <t>ESPECIALIZACIÓN EN GERENCIA DE LA CALIDAD DE LOS SERVICIOS DE SALUD</t>
  </si>
  <si>
    <t>EGTH</t>
  </si>
  <si>
    <t>ESPECIALIZACIÓN EN GERENCIA DEL TALENTO HUMANO</t>
  </si>
  <si>
    <t>EGTEC</t>
  </si>
  <si>
    <t>ESPECIALIZACIÓN EN GERENCIA ESTRATÉGICA DE LA INNOVACIÓN</t>
  </si>
  <si>
    <t>SGFIN</t>
  </si>
  <si>
    <t>ESPECIALIZACIÓN EN GERENCIA FINANCIERA</t>
  </si>
  <si>
    <t>EGHOS</t>
  </si>
  <si>
    <t xml:space="preserve">ESPECIALIZACIÓN EN GERENCIA HOSPITALARIA </t>
  </si>
  <si>
    <t>ESGIN</t>
  </si>
  <si>
    <t>ESPECIALIZACIÓN EN GERENCIA INTERNACIONAL</t>
  </si>
  <si>
    <t>EGMER</t>
  </si>
  <si>
    <t>ESPECIALIZACIÓN EN MARKETING ESTRATÉGICO</t>
  </si>
  <si>
    <t>REFIS</t>
  </si>
  <si>
    <t>ESPECIALIZACIÓN EN REVISORÍA FISCAL</t>
  </si>
  <si>
    <t>MADMI</t>
  </si>
  <si>
    <t>MAESTRÍA EN ADMINISTRACIÓN</t>
  </si>
  <si>
    <t>MADSA</t>
  </si>
  <si>
    <t>MAESTRÍA EN ADMINISTRACIÓN DE SALUD</t>
  </si>
  <si>
    <t>MADME</t>
  </si>
  <si>
    <t>MAESTRÍA EN ADMINISTRACIÓN EJECUTIVA</t>
  </si>
  <si>
    <t>MBFIN</t>
  </si>
  <si>
    <t>MAESTRÍA EN BANCA Y FINANZAS</t>
  </si>
  <si>
    <t>MECON</t>
  </si>
  <si>
    <t>MAESTRÍA EN ECONOMÍA</t>
  </si>
  <si>
    <t>MECCL</t>
  </si>
  <si>
    <t>MAESTRÍA EN ECONOMÍA (Cali)</t>
  </si>
  <si>
    <t>Admitidos hasta el año 2020</t>
  </si>
  <si>
    <t>2030</t>
  </si>
  <si>
    <t>MESAL</t>
  </si>
  <si>
    <t>MAESTRÍA EN ECONOMÍA DE LA SALUD</t>
  </si>
  <si>
    <t>MEINC</t>
  </si>
  <si>
    <t>MAESTRÍA EN ESTRATEGIA, INNOVACIÓN Y COMPETITIVIDAD</t>
  </si>
  <si>
    <t>MGRSS</t>
  </si>
  <si>
    <t>MAESTRÍA EN GERENCIA DE LA SOSTENIBILIDAD</t>
  </si>
  <si>
    <t>CIENCIAS JURÍDICAS</t>
  </si>
  <si>
    <t>DDERC</t>
  </si>
  <si>
    <t>DOCTORADO EN CIENCIAS JURÍDICAS</t>
  </si>
  <si>
    <t>ESDAD</t>
  </si>
  <si>
    <t xml:space="preserve">ESPECIALIZACIÓN EN DERECHO ADMINISTRATIVO </t>
  </si>
  <si>
    <t>EDCOM</t>
  </si>
  <si>
    <t>ESPECIALIZACIÓN EN DERECHO COMERCIAL</t>
  </si>
  <si>
    <t>EDFAM</t>
  </si>
  <si>
    <t>ESPECIALIZACIÓN EN DERECHO DE FAMILIA</t>
  </si>
  <si>
    <t>EDCCC</t>
  </si>
  <si>
    <t>ESPECIALIZACIÓN EN DERECHO DE LA COMPETENCIA - CALI</t>
  </si>
  <si>
    <t>EDCLC</t>
  </si>
  <si>
    <t>ESPECIALIZACIÓN EN DERECHO DE LA COMPETENCIA</t>
  </si>
  <si>
    <t>EDSSJ</t>
  </si>
  <si>
    <t>ESPECIALIZACIÓN EN DERECHO DE LA SEGURIDAD SOCIAL</t>
  </si>
  <si>
    <t>EDSEG</t>
  </si>
  <si>
    <t>ESPECIALIZACIÓN EN DERECHO DE SEGUROS</t>
  </si>
  <si>
    <t>EDSEM</t>
  </si>
  <si>
    <t>ESPECIALIZACIÓN EN DERECHO DE SEGUROS -  MEDELLIN</t>
  </si>
  <si>
    <t>EDSOC</t>
  </si>
  <si>
    <t>ESPECIALIZACIÓN EN DERECHO DE SOCIEDADES</t>
  </si>
  <si>
    <t>MECAP</t>
  </si>
  <si>
    <t>ESPECIALIZACIÓN EN DERECHO FINANCIERO Y DE MERCADO DE VALORES</t>
  </si>
  <si>
    <t>EDLAB</t>
  </si>
  <si>
    <t>ESPECIALIZACIÓN EN DERECHO LABORAL</t>
  </si>
  <si>
    <t>EDERM</t>
  </si>
  <si>
    <t>ESPECIALIZACIÓN EN DERECHO MÉDICO</t>
  </si>
  <si>
    <t>EDSCC</t>
  </si>
  <si>
    <t>ESPECIALIZACIÓN EN DERECHO SUSTANTIVO Y CONTENCIOSO CONSTITUCIONAL</t>
  </si>
  <si>
    <t>DTRIB</t>
  </si>
  <si>
    <t>ESPECIALIZACIÓN EN DERECHO TRIBUTARIO</t>
  </si>
  <si>
    <t>DURBA</t>
  </si>
  <si>
    <t>ESPECIALIZACIÓN EN DERECHO URBANÍSTICO</t>
  </si>
  <si>
    <t>EDURB</t>
  </si>
  <si>
    <t>ESPECIALIZACIÓN EN DERECHO URBANÍSTICO - BUCARAMANGA</t>
  </si>
  <si>
    <t>MDADM</t>
  </si>
  <si>
    <t>MAESTRÍA EN DERECHO ADMINISTRATIVO</t>
  </si>
  <si>
    <t>MDCON</t>
  </si>
  <si>
    <t>MAESTRÍA EN DERECHO CONSTITUCIONAL</t>
  </si>
  <si>
    <t>MDSEG</t>
  </si>
  <si>
    <t>MAESTRÍA EN DERECHO DE SEGUROS</t>
  </si>
  <si>
    <t>MDER</t>
  </si>
  <si>
    <t>MAESTRÍA EN DERECHO ECONÓMICO</t>
  </si>
  <si>
    <t>MDLSS</t>
  </si>
  <si>
    <t>MAESTRÍA EN DERECHO LABORAL Y DE LA SEGURIDAD SOCIAL</t>
  </si>
  <si>
    <t>CIENCIAS POLIT. Y REL. INTERNACIONALES</t>
  </si>
  <si>
    <t>GGPT</t>
  </si>
  <si>
    <t>ESPECIALIZACIÓN EN GOBIERNO Y GESTIÓN PÚBLICA TERRITORIALES</t>
  </si>
  <si>
    <t>GGPTB</t>
  </si>
  <si>
    <t>ESPECIALIZACIÓN EN GOBIERNO Y GESTIÓN PÚBLICA TERRITORIALES - BARRANQUILLA</t>
  </si>
  <si>
    <t>EOPMP</t>
  </si>
  <si>
    <t>ESPECIALIZACIÓN EN OPINIÓN PÚBLICA Y MERCADEO POLÍTICO</t>
  </si>
  <si>
    <t>RCON</t>
  </si>
  <si>
    <t>ESPECIALIZACIÓN EN RESOLUCIÓN DE CONFLICTOS</t>
  </si>
  <si>
    <t>MELAT</t>
  </si>
  <si>
    <t>MAESTRIA EN ESTUDIOS CONTEMPORÁNEOS DE AMÉRICA LATINA</t>
  </si>
  <si>
    <t>MEPRC</t>
  </si>
  <si>
    <t>MAESTRÍA EN ESTUDIOS DE PAZ Y RESOLUCIÓN DE CONFLICTOS</t>
  </si>
  <si>
    <t>MREL</t>
  </si>
  <si>
    <t>MAESTRÍA EN ESTUDIOS INTERNACIONALES</t>
  </si>
  <si>
    <t>MESTP</t>
  </si>
  <si>
    <t>MAESTRÍA EN ESTUDIOS POLÍTICOS</t>
  </si>
  <si>
    <t>MGTGP</t>
  </si>
  <si>
    <t>MAESTRÍA EN GOBIERNO DEL TERRITORIO Y GESTIÓN PÚBLICA</t>
  </si>
  <si>
    <t>MPSOC</t>
  </si>
  <si>
    <t>MAESTRÍA EN POLÍTICA SOCIAL</t>
  </si>
  <si>
    <t>DCSHU</t>
  </si>
  <si>
    <t>DOCTORADO EN CIENCIAS SOCIALES Y HUMANAS</t>
  </si>
  <si>
    <t>ELITI</t>
  </si>
  <si>
    <t>ESPECIALIZACIÓN EN LITERATURA INFANTIL Y JUVENIL</t>
  </si>
  <si>
    <t>MESTC</t>
  </si>
  <si>
    <t>MAESTRÍA EN ESTUDIOS CULTURALES</t>
  </si>
  <si>
    <t>MESCL</t>
  </si>
  <si>
    <t>MAESTRÍA EN ESTUDIOS CULTURALES LATINOAMERICANOS - Virtual</t>
  </si>
  <si>
    <t>MAHIS</t>
  </si>
  <si>
    <t>MAESTRÍA EN HISTORIA</t>
  </si>
  <si>
    <t>MALIT</t>
  </si>
  <si>
    <t>MAESTRÍA EN LITERATURA</t>
  </si>
  <si>
    <t>MEAFB</t>
  </si>
  <si>
    <t>MAESTRÍA ESTUDIOS AFROCOLOMBIANOS - BOGOTÁ</t>
  </si>
  <si>
    <t>MEAFR</t>
  </si>
  <si>
    <t>MAESTRÍA ESTUDIOS AFROCOLOMBIANOS - CARTAGENA</t>
  </si>
  <si>
    <t>DCLIN</t>
  </si>
  <si>
    <t>DOCTORADO EN COMUNICACIÓN, LENGUAJES E INFORMACIÓN</t>
  </si>
  <si>
    <t>ESCOR</t>
  </si>
  <si>
    <t>ESPECIALIZACIÓN EN COMUNICACIÓN ORGANIZACIONAL</t>
  </si>
  <si>
    <t>ESTEL</t>
  </si>
  <si>
    <t>ESPECIALIZACIÓN EN TELEVISIÓN EXPANDIDA Y TRANSMEDIA</t>
  </si>
  <si>
    <t>MAHIM</t>
  </si>
  <si>
    <t>MAESTRÍA EN ARCHIVÍSTICA HISTÓRICA Y MEMORIA</t>
  </si>
  <si>
    <t>MAHIC</t>
  </si>
  <si>
    <t>MAESTRÍA EN ARCHIVÍSTICA HISTÓRICA Y MEMORIA - EXTENSIÓN CALI</t>
  </si>
  <si>
    <t>MACOM</t>
  </si>
  <si>
    <t>MAESTRÍA EN COMUNICACIÓN, TECNOLOGÍA Y SOCIEDAD</t>
  </si>
  <si>
    <t>MLING</t>
  </si>
  <si>
    <t>MAESTRÍA EN LINGÜÍSTICA APLICADA DEL ESPAÑOL COMO LENGUA EXTRANJERA</t>
  </si>
  <si>
    <t>MLINV</t>
  </si>
  <si>
    <t>MAESTRÍA EN LINGÜÍSTICA APLICADA DEL ESPAÑOL COMO LENGUA EXTRANJERA - VIRTUAL</t>
  </si>
  <si>
    <t>MPERC</t>
  </si>
  <si>
    <t>MAESTRIA EN PERIODISMO CIENTIFICO</t>
  </si>
  <si>
    <t>MESLN</t>
  </si>
  <si>
    <t>MAESTRÍA ESTUDIOS DEL LENGUAJE</t>
  </si>
  <si>
    <t>DERECHO CANÓNICO</t>
  </si>
  <si>
    <t>EDMCV</t>
  </si>
  <si>
    <t>ESPECIALIZACIÓN EN DERECHO MATRIMONIAL CANÓNICO</t>
  </si>
  <si>
    <t>MDERC</t>
  </si>
  <si>
    <t>MAESTRÍA EN DERECHO CANÓNICO</t>
  </si>
  <si>
    <t>EECC</t>
  </si>
  <si>
    <t>ESPECIALIZACIÓN EN ENFERMERÍA EN CUIDADO CRÍTICO</t>
  </si>
  <si>
    <t>EEPED</t>
  </si>
  <si>
    <t>ESPECIALIZACIÓN EN ENFERMERÍA PEDIÁTRICA</t>
  </si>
  <si>
    <t>SALOC</t>
  </si>
  <si>
    <t>ESPECIALIZACIÓN EN SEGURIDAD Y SALUD EN EL TRABAJO</t>
  </si>
  <si>
    <t>MCEAM</t>
  </si>
  <si>
    <t>MAESTRÍA EN CUIDADO DE ENFERMERÍA AL ADULTO MAYOR</t>
  </si>
  <si>
    <t>MECC</t>
  </si>
  <si>
    <t>MAESTRÍA EN ENFERMERÍA EN CUIDADO CRITICO</t>
  </si>
  <si>
    <t>MECPA</t>
  </si>
  <si>
    <t>MAESTRÍA EN ENFERMERÍA EN CUIDADO PALIATIVO</t>
  </si>
  <si>
    <t>MENFO</t>
  </si>
  <si>
    <t>MAESTRÍA EN ENFERMERÍA ONCOLÓGICA</t>
  </si>
  <si>
    <t>MSEST</t>
  </si>
  <si>
    <t xml:space="preserve">MAESTRÍA EN SEGURIDAD Y SALUD EN EL TRABAJO </t>
  </si>
  <si>
    <t>DEAMB</t>
  </si>
  <si>
    <t>DOCTORADO EN ESTUDIOS AMBIENTALES Y RURALES</t>
  </si>
  <si>
    <t>EGEEV</t>
  </si>
  <si>
    <t>ESPECIALIZACIÓN EN GESTIÓN DE EMPRESAS DE LA ECONOMÍA SOCIAL Y SOLIDARIA</t>
  </si>
  <si>
    <t>MCUBI</t>
  </si>
  <si>
    <t>MAESTRÍA EN CONSERVACIÓN Y USO DE BIODIVERSIDAD</t>
  </si>
  <si>
    <t>MDRUR</t>
  </si>
  <si>
    <t>MAESTRÍA EN DESARROLLO RURAL</t>
  </si>
  <si>
    <t>MGEAM</t>
  </si>
  <si>
    <t>MAESTRÍA EN GESTIÓN AMBIENTAL</t>
  </si>
  <si>
    <t>FACULTAD DE EDUCACIÓN</t>
  </si>
  <si>
    <t>ELIGS</t>
  </si>
  <si>
    <t>ESPECIALIZACIÓN EN LIDERAZGO PARA LA GESTIÓN SOCIAL</t>
  </si>
  <si>
    <t>MEDUC</t>
  </si>
  <si>
    <t>MAESTRÍA EN EDUCACIÓN</t>
  </si>
  <si>
    <t>MEICI</t>
  </si>
  <si>
    <t>MAESTRÍA EN EDUCACIÓN PARA LA INNOVACIÓN Y LAS CIUDADANÍAS</t>
  </si>
  <si>
    <t>MSAME</t>
  </si>
  <si>
    <t>MAESTRÍA EN SALUD MENTAL ESCOLAR</t>
  </si>
  <si>
    <t>DFILS</t>
  </si>
  <si>
    <t>DOCTORADO EN FILOSOFÍA</t>
  </si>
  <si>
    <t>MBIOE</t>
  </si>
  <si>
    <t>MAESTRÍA EN BIOÉTICA</t>
  </si>
  <si>
    <t>MAFIL</t>
  </si>
  <si>
    <t>MAESTRÍA EN FILOSOFÍA</t>
  </si>
  <si>
    <t>DING</t>
  </si>
  <si>
    <t>DOCTORADO EN INGENIERÍA</t>
  </si>
  <si>
    <t>AESOF</t>
  </si>
  <si>
    <t>ESPECIALIZACIÓN EN ARQUITECTURA EMPRESARIAL DE SOFTWARE</t>
  </si>
  <si>
    <t>GVPAV</t>
  </si>
  <si>
    <t>ESPECIALIZACIÓN EN GEOTECNIA VIAL Y PAVIMENTOS</t>
  </si>
  <si>
    <t>GCONT</t>
  </si>
  <si>
    <t>ESPECIALIZACIÓN EN GERENCIA DE CONSTRUCCIONES</t>
  </si>
  <si>
    <t>EGPTI</t>
  </si>
  <si>
    <t>ESPECIALIZACIÓN EN GERENCIA DE PROYECTOS DE TECNOLOGÍAS DE LA INFORMACIÓN</t>
  </si>
  <si>
    <t>EINTA</t>
  </si>
  <si>
    <t>ESPECIALIZACIÓN EN INTELIGENCIA ARTIFICIAL - VIRTUAL</t>
  </si>
  <si>
    <t>Admitidos hasta el año 2024</t>
  </si>
  <si>
    <t>EIOMS</t>
  </si>
  <si>
    <t>ESPECIALIZACIÓN EN INGENIERÍA DE OPERACIONES EN MANUFACTURA Y SERVICIOS</t>
  </si>
  <si>
    <t>SGING</t>
  </si>
  <si>
    <t>ESPECIALIZACIÓN EN SISTEMAS GERENCIALES DE INGENIERÍA</t>
  </si>
  <si>
    <t>TCONS</t>
  </si>
  <si>
    <t>ESPECIALIZACIÓN EN TECNOLOGÍA DE LA CONSTRUCCIÓN EN EDIFICACIONES</t>
  </si>
  <si>
    <t>MAINN</t>
  </si>
  <si>
    <t>MAESTRÍA EN ANALÍTICA PARA LA INTELIGENCIA DE LOS NEGOCIOS</t>
  </si>
  <si>
    <t>MBIOI</t>
  </si>
  <si>
    <t>MAESTRÍA EN BIOINGENIERÍA</t>
  </si>
  <si>
    <t>MENES</t>
  </si>
  <si>
    <t>MAESTRÍA EN ENERGÍA Y SOSTENIBILIDAD</t>
  </si>
  <si>
    <t>MHIDR</t>
  </si>
  <si>
    <t>MAESTRÍA EN HIDROSISTEMAS</t>
  </si>
  <si>
    <t>MINGC</t>
  </si>
  <si>
    <t>MAESTRÍA EN INGENIERÍA CIVIL</t>
  </si>
  <si>
    <t>MINSC</t>
  </si>
  <si>
    <t>MAESTRÍA EN INGENIERÍA DE SISTEMAS Y COMPUTACIÓN</t>
  </si>
  <si>
    <t>MIICO</t>
  </si>
  <si>
    <t>MAESTRÍA EN INGENIERÍA DEL INTERNET DE LAS COSAS</t>
  </si>
  <si>
    <t>MINEL</t>
  </si>
  <si>
    <t>MAESTRÍA EN INGENIERÍA ELECTRÓNICA</t>
  </si>
  <si>
    <t>MININ</t>
  </si>
  <si>
    <t>MAESTRÍA EN INGENIERÍA INDUSTRIAL</t>
  </si>
  <si>
    <t>MINTA</t>
  </si>
  <si>
    <t>MAESTRÍA EN INTELIGENCIA ARTIFICIAL</t>
  </si>
  <si>
    <t>MLTRA</t>
  </si>
  <si>
    <t>MAESTRÍA EN GESTIÓN INTELIGENTE DE LA CADENA DE ABASTECIMIENTO</t>
  </si>
  <si>
    <t>MSEGD</t>
  </si>
  <si>
    <t>MAESTRÍA EN SEGURIDAD DIGITAL</t>
  </si>
  <si>
    <t>INSTITUTO EN SALUD PÚBLICA</t>
  </si>
  <si>
    <t>MSAPU</t>
  </si>
  <si>
    <t>MAESTRÍA EN SALUD PÚBLICA</t>
  </si>
  <si>
    <t>INSTITUTO PENSAR</t>
  </si>
  <si>
    <t>MECMV</t>
  </si>
  <si>
    <t>MAESTRÍA EN ESTUDIOS CRÍTICOS DE LAS MIGRACIONES CONTEMPORÁNEAS - VIRTUAL</t>
  </si>
  <si>
    <t>Reportar 1 Roberto</t>
  </si>
  <si>
    <t>DECLI</t>
  </si>
  <si>
    <t>DOCTORADO EN EPIDEMIOLOGíA CLÍNICA</t>
  </si>
  <si>
    <t>DNEUC</t>
  </si>
  <si>
    <t>DOCTORADO EN NEUROCIENCIAS</t>
  </si>
  <si>
    <t>ESPAN</t>
  </si>
  <si>
    <t>ESPECIALIZACIÓN EN ANESTESIOLOGÍA</t>
  </si>
  <si>
    <t>ESCAR</t>
  </si>
  <si>
    <t>ESPECIALIZACIÓN EN CARDIOLOGÍA</t>
  </si>
  <si>
    <t>EHCIN</t>
  </si>
  <si>
    <t>ESPECIALIZACIÓN EN CARDIOLOGÍA INTERVENCIONISTA Y HEMODINAMIA</t>
  </si>
  <si>
    <t>ESCCV</t>
  </si>
  <si>
    <t>ESPECIALIZACIÓN EN CIRUGÍA CARDIOVASCULAR</t>
  </si>
  <si>
    <t>ECIMA</t>
  </si>
  <si>
    <t>ESPECIALIZACIÓN EN CIRUGÍA DE MANO</t>
  </si>
  <si>
    <t>ESPCG</t>
  </si>
  <si>
    <t xml:space="preserve">ESPECIALIZACIÓN EN CIRUGÍA GENERAL </t>
  </si>
  <si>
    <t>ESCON</t>
  </si>
  <si>
    <t>ESPECIALIZACIÓN EN CIRUGÍA ONCOLÓGICA</t>
  </si>
  <si>
    <t>ESCPL</t>
  </si>
  <si>
    <t>ESPECIALIZACIÓN EN CIRUGÍA PLÁSTICA RECONSTRUCTIVA Y ESTÉTICA</t>
  </si>
  <si>
    <t>ANUAL</t>
  </si>
  <si>
    <t>Admitidos a partir del año 2021 hasta el año 2023</t>
  </si>
  <si>
    <t>2110</t>
  </si>
  <si>
    <t>ESDER</t>
  </si>
  <si>
    <t>ESPECIALIZACIÓN EN DERMATOLOGÍA</t>
  </si>
  <si>
    <t>ECEAC</t>
  </si>
  <si>
    <t>ESPECIALIZACIÓN EN ELECTROFISIOLOGÍA CARDÍACA</t>
  </si>
  <si>
    <t>ENDOC</t>
  </si>
  <si>
    <t>ESPECIALIZACIÓN EN ENDOCRINOLOGÍA</t>
  </si>
  <si>
    <t>ESGED</t>
  </si>
  <si>
    <t xml:space="preserve">ESPECIALIZACIÓN EN GASTROENTEROLOGÍA </t>
  </si>
  <si>
    <t>ESGM</t>
  </si>
  <si>
    <t>ESPECIALIZACIÓN EN GENÉTICA MÉDICA</t>
  </si>
  <si>
    <t>ESGER</t>
  </si>
  <si>
    <t>ESPECIALIZACIÓN EN GERIATRÍA</t>
  </si>
  <si>
    <t>GINOB</t>
  </si>
  <si>
    <t>ESPECIALIZACIÓN EN GINECOLOGÍA Y OBSTETRICIA</t>
  </si>
  <si>
    <t>EINFE</t>
  </si>
  <si>
    <t>ESPECIALIZACIÓN EN INFECTOLOGÍA</t>
  </si>
  <si>
    <t>EMAST</t>
  </si>
  <si>
    <t>ESPECIALIZACIÓN EN MASTOLOGÍA</t>
  </si>
  <si>
    <t>EMCCI</t>
  </si>
  <si>
    <t>ESPECIALIZACIÓN EN MEDICINA CRÍTICA Y CUIDADO INTENSIVO</t>
  </si>
  <si>
    <t>ESMUR</t>
  </si>
  <si>
    <t>ESPECIALIZACIÓN EN MEDICINA DE URGENCIAS</t>
  </si>
  <si>
    <t>EDCP</t>
  </si>
  <si>
    <t xml:space="preserve">ESPECIALIZACIÓN EN MEDICINA DEL DOLOR Y CUIDADOS PALIATIVOS </t>
  </si>
  <si>
    <t>EDCPP</t>
  </si>
  <si>
    <t>ESPECIALIZACIÓN EN MEDICINA DEL DOLOR Y CUIDADOS PALIATIVOS PEDIÁTRICOS</t>
  </si>
  <si>
    <t>EMEDF</t>
  </si>
  <si>
    <t>ESPECIALIZACIÓN EN MEDICINA FAMILIAR</t>
  </si>
  <si>
    <t>MEDIN</t>
  </si>
  <si>
    <t>ESPECIALIZACIÓN EN MEDICINA INTERNA</t>
  </si>
  <si>
    <t>ESNEF</t>
  </si>
  <si>
    <t>ESPECIALIZACIÓN EN NEFROLOGÍA</t>
  </si>
  <si>
    <t>ENEON</t>
  </si>
  <si>
    <t>ESPECIALIZACIÓN EN NEONATOLOGÍA</t>
  </si>
  <si>
    <t>ENEUM</t>
  </si>
  <si>
    <t>ESPECIALIZACIÓN EN NEUMOLOGÍA</t>
  </si>
  <si>
    <t>NEUR</t>
  </si>
  <si>
    <t>ESPECIALIZACIÓN EN NEUROCIRUGÍA</t>
  </si>
  <si>
    <t>NEURL</t>
  </si>
  <si>
    <t>ESPECIALIZACIÓN EN NEUROLOGÍA</t>
  </si>
  <si>
    <t>EONCL</t>
  </si>
  <si>
    <t>ESPECIALIZACIÓN EN ONCOLOGÍA CLÍNICA</t>
  </si>
  <si>
    <t>OFTAL</t>
  </si>
  <si>
    <t>ESPECIALIZACIÓN EN OFTALMOLOGÍA</t>
  </si>
  <si>
    <t>ORONT</t>
  </si>
  <si>
    <t>ESPECIALIZACIÓN EN ORTOPEDIA Y TRAUMATOLOGÍA</t>
  </si>
  <si>
    <t>ORINF</t>
  </si>
  <si>
    <t>ESPECIALIZACIÓN EN ORTOPEDIA y TRAUMATOLOGÍA PEDIÁTRICA</t>
  </si>
  <si>
    <t>OTRLG</t>
  </si>
  <si>
    <t>ESPECIALIZACIÓN EN OTORRINOLARINGOLOGÍA</t>
  </si>
  <si>
    <t>ESPAT</t>
  </si>
  <si>
    <t>ESPECIALIZACIÓN EN PATOLOGÍA</t>
  </si>
  <si>
    <t>ESPED</t>
  </si>
  <si>
    <t>ESPECIALIZACIÓN EN PEDIATRÍA</t>
  </si>
  <si>
    <t>ESPPG</t>
  </si>
  <si>
    <t>ESPECIALIZACIÓN EN PSIQUIATRÍA</t>
  </si>
  <si>
    <t>109932</t>
  </si>
  <si>
    <t>EPSGE</t>
  </si>
  <si>
    <t>ESPECIALIZACIÓN EN PSIQUIATRÍA GERIÁTRICA</t>
  </si>
  <si>
    <t>ESPEN</t>
  </si>
  <si>
    <t>ESPECIALIZACIÓN EN PSIQUIATRÍA DE ENLACE</t>
  </si>
  <si>
    <t>SPNAD</t>
  </si>
  <si>
    <t>ESPECIALIZACIÓN EN PSIQUIATRÍA DE NIÑOS Y ADOLESCENTES</t>
  </si>
  <si>
    <t>ESRAD</t>
  </si>
  <si>
    <t>ESPECIALIZACIÓN EN RADIOLOGÍA E IMÁGENES DIAGNÓSTICAS</t>
  </si>
  <si>
    <t>109933</t>
  </si>
  <si>
    <t>ERATE</t>
  </si>
  <si>
    <t xml:space="preserve">ESPECIALIZACIÓN EN RADIOTERAPIA </t>
  </si>
  <si>
    <t>EREUM</t>
  </si>
  <si>
    <t>ESPECIALIZACIÓN EN REUMATOLOGÍA</t>
  </si>
  <si>
    <t>UROL</t>
  </si>
  <si>
    <t>ESPECIALIZACIÓN EN UROLOGÍA</t>
  </si>
  <si>
    <t>MBEST</t>
  </si>
  <si>
    <t>MAESTRÍA EN BIOESTADÍSTICA</t>
  </si>
  <si>
    <t>MEPCL</t>
  </si>
  <si>
    <t>MAESTRÍA EN EPIDEMIOLOGíA CLÍNICA</t>
  </si>
  <si>
    <t>Admitidos a partir del año 2022 hasta el año 2023</t>
  </si>
  <si>
    <t>2210</t>
  </si>
  <si>
    <t>MEPCC</t>
  </si>
  <si>
    <t>MAESTRÍA EN EPIDEMIOLOGíA CLÍNICA EXTENSIÓN CALI</t>
  </si>
  <si>
    <t>ESCMF</t>
  </si>
  <si>
    <t>ESPECIALIZACIÓN EN CIRUGÍA MAXILOFACIAL</t>
  </si>
  <si>
    <t>ENDOD</t>
  </si>
  <si>
    <t>ESPECIALIZACIÓN EN ENDODONCIA</t>
  </si>
  <si>
    <t>EODON</t>
  </si>
  <si>
    <t>ESPECIALIZACIÓN EN ODONTOPEDIATRIA</t>
  </si>
  <si>
    <t>ORTOD</t>
  </si>
  <si>
    <t>ESPECIALIZACIÓN EN ORTODONCIA</t>
  </si>
  <si>
    <t>PCBCL</t>
  </si>
  <si>
    <t>ESPECIALIZACIÓN EN PATOLOGÍA Y CIRUGÍA BUCAL</t>
  </si>
  <si>
    <t>ESPER</t>
  </si>
  <si>
    <t>ESPECIALIZACIÓN EN PERIODONCIA</t>
  </si>
  <si>
    <t>REHOR</t>
  </si>
  <si>
    <t>ESPECIALIZACIÓN EN REHABILITACIÓN ORAL</t>
  </si>
  <si>
    <t>DPSIC</t>
  </si>
  <si>
    <t>DOCTORADO EN PSICOLOGÍA</t>
  </si>
  <si>
    <t>MPSCL</t>
  </si>
  <si>
    <t>MAESTRÍA EN PSICOLOGÍA CLÍNICA</t>
  </si>
  <si>
    <t>DTEOL</t>
  </si>
  <si>
    <t>DOCTORADO EN TEOLOGÍA</t>
  </si>
  <si>
    <t>MTEOL</t>
  </si>
  <si>
    <t>MAESTRÍA EN TEOLOGÍA</t>
  </si>
  <si>
    <t>PONTIFICIA UNIVERSIDAD JAVERIANA - SEDE CENTRAL</t>
  </si>
  <si>
    <t>CONCEPTO</t>
  </si>
  <si>
    <t>Tarifa 2024</t>
  </si>
  <si>
    <t>Incremento</t>
  </si>
  <si>
    <t>Tarifa 2025</t>
  </si>
  <si>
    <t>Derechos de Inscripción Pregrado y Posgrado</t>
  </si>
  <si>
    <t xml:space="preserve">Carné (duplicado) </t>
  </si>
  <si>
    <t>Certificación de planes de estudio y programas de asignaturas</t>
  </si>
  <si>
    <t>Certificaciones, constancias y copias actas de grado</t>
  </si>
  <si>
    <t>Evaluación supletoria</t>
  </si>
  <si>
    <t>Validación de asignaturas</t>
  </si>
  <si>
    <t>Preparatorio (repetición de examen o primer examen preparatorio de estudiante que incumplió)</t>
  </si>
  <si>
    <t>Examen de Clasificación en lengua extranjera por segunda vez</t>
  </si>
  <si>
    <t>Derechos de grado</t>
  </si>
  <si>
    <t>Diploma de grado (original o copia) en español o en latín</t>
  </si>
  <si>
    <t>Traducción de diplomas del latín</t>
  </si>
  <si>
    <t>COSTOS ESPECÍFICOS POR PROGRAMA O FACULTAD</t>
  </si>
  <si>
    <t>Facultad de Ciencias Económicas</t>
  </si>
  <si>
    <t>Derechos de Inscripción Maestría en Administración - MADME</t>
  </si>
  <si>
    <t>Derechos de Inscripción Maestría en Administración - MADMI</t>
  </si>
  <si>
    <t>Instituto de Bioética</t>
  </si>
  <si>
    <t>Servicio de cursos especiales (tutoriales) para estudiantes de la Universidad</t>
  </si>
  <si>
    <t>Facultad de Filosofía</t>
  </si>
  <si>
    <t>Derechos de grado - Seminaristas Venezuela</t>
  </si>
  <si>
    <t>Facultad de Medicina - Preuniversitario</t>
  </si>
  <si>
    <t>Derechos de Inscripción Premédico</t>
  </si>
  <si>
    <t>Facultad de Odontología</t>
  </si>
  <si>
    <t>Derechos de Inscripción Técnico Laboral en Auxiliar en Odontología</t>
  </si>
  <si>
    <t>Derechos de grado - Técnico Laboral en Auxiliar en Odontología</t>
  </si>
  <si>
    <t>Certificación (Diploma) - Técnico Laboral en Auxiliar en Odontología</t>
  </si>
  <si>
    <t>Copia Certificación Acta- Técnico Laboral en Auxiliar en Odontología</t>
  </si>
  <si>
    <t>Facultad de Teología</t>
  </si>
  <si>
    <t>PROGRAMA DE LICENCIATURA EN CIENCIAS RELIGIOSAS - VIRTUAL</t>
  </si>
  <si>
    <t xml:space="preserve">Derechos de grados </t>
  </si>
  <si>
    <t>Facultad de Medicina - Posgrado</t>
  </si>
  <si>
    <t>Copia Certificad Educ Continua</t>
  </si>
  <si>
    <t>Renovación de redes públicas por valor de $4.200 millones de pesos, en el 2025, como compromiso de la Universidad con las ESP (ENEL y EAAB) para mejoramiento del Campus universitario y de las condiciones de la comunidad en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</si>
</sst>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_-&quot;$&quot;* #,##0.00_-;\-&quot;$&quot;* #,##0.00_-;_-&quot;$&quot;* &quot;-&quot;??_-;_-@_-"/>
    <numFmt numFmtId="165" formatCode="_(* #,##0.00_);_(* \(#,##0.00\);_(* &quot;-&quot;??_);_(@_)"/>
    <numFmt numFmtId="166" formatCode="_-&quot;$&quot;* #,##0_-;\-&quot;$&quot;* #,##0_-;_-&quot;$&quot;* &quot;-&quot;??_-;_-@_-"/>
    <numFmt numFmtId="167" formatCode="0.0%"/>
    <numFmt numFmtId="168" formatCode="_(* #,##0_);_(* \(#,##0\);_(* &quot;-&quot;??_);_(@_)"/>
    <numFmt numFmtId="169" formatCode="&quot;$&quot;#,##0.0"/>
    <numFmt numFmtId="170" formatCode="_-&quot;$&quot;\ * #,##0_-;\-&quot;$&quot;\ * #,##0_-;_-&quot;$&quot;\ * &quot;-&quot;??_-;_-@_-"/>
    <numFmt numFmtId="171" formatCode="_-* #,##0.000_-;\-* #,##0.000_-;_-* &quot;-&quot;??_-;_-@_-"/>
  </numFmts>
  <fonts count="37" x14ac:knownFonts="1">
    <font>
      <sz val="11"/>
      <color theme="1"/>
      <name val="Calibri"/>
      <family val="2"/>
      <scheme val="minor"/>
    </font>
    <font>
      <sz val="11"/>
      <color theme="1"/>
      <name val="Calibri"/>
      <family val="2"/>
      <scheme val="minor"/>
    </font>
    <font>
      <sz val="10"/>
      <name val="MS Sans Serif"/>
    </font>
    <font>
      <sz val="10"/>
      <name val="Arial"/>
      <family val="2"/>
    </font>
    <font>
      <sz val="8"/>
      <name val="Calibri"/>
      <family val="2"/>
      <scheme val="minor"/>
    </font>
    <font>
      <b/>
      <sz val="8"/>
      <name val="Calibri"/>
      <family val="2"/>
      <scheme val="minor"/>
    </font>
    <font>
      <u/>
      <sz val="11"/>
      <color theme="10"/>
      <name val="Calibri"/>
      <family val="2"/>
      <scheme val="minor"/>
    </font>
    <font>
      <b/>
      <sz val="10"/>
      <name val="Arial"/>
      <family val="2"/>
    </font>
    <font>
      <b/>
      <sz val="16"/>
      <color rgb="FF0062A1"/>
      <name val="Verdana"/>
      <family val="2"/>
    </font>
    <font>
      <sz val="14"/>
      <color rgb="FF0062A1"/>
      <name val="Verdana"/>
      <family val="2"/>
    </font>
    <font>
      <b/>
      <sz val="11"/>
      <color theme="0"/>
      <name val="Verdana"/>
      <family val="2"/>
    </font>
    <font>
      <b/>
      <sz val="11"/>
      <color theme="1"/>
      <name val="Calibri"/>
      <family val="2"/>
      <scheme val="minor"/>
    </font>
    <font>
      <b/>
      <sz val="11"/>
      <name val="Calibri"/>
      <family val="2"/>
      <scheme val="minor"/>
    </font>
    <font>
      <sz val="8"/>
      <name val="Arial"/>
      <family val="2"/>
    </font>
    <font>
      <sz val="8"/>
      <color rgb="FF002060"/>
      <name val="Arial"/>
      <family val="2"/>
    </font>
    <font>
      <sz val="9"/>
      <name val="Arial"/>
      <family val="2"/>
    </font>
    <font>
      <b/>
      <sz val="9"/>
      <name val="Arial"/>
      <family val="2"/>
    </font>
    <font>
      <b/>
      <sz val="9"/>
      <color rgb="FFC00000"/>
      <name val="Arial"/>
      <family val="2"/>
    </font>
    <font>
      <b/>
      <u/>
      <sz val="9"/>
      <color rgb="FFC00000"/>
      <name val="Arial"/>
      <family val="2"/>
    </font>
    <font>
      <b/>
      <u/>
      <sz val="9"/>
      <name val="Arial"/>
      <family val="2"/>
    </font>
    <font>
      <sz val="9"/>
      <color rgb="FF333333"/>
      <name val="Arial"/>
      <family val="2"/>
    </font>
    <font>
      <sz val="9"/>
      <color theme="1"/>
      <name val="Arial"/>
      <family val="2"/>
    </font>
    <font>
      <sz val="11"/>
      <color rgb="FF000000"/>
      <name val="Calibri"/>
      <family val="2"/>
    </font>
    <font>
      <b/>
      <sz val="10"/>
      <color indexed="9"/>
      <name val="Arial"/>
      <family val="2"/>
    </font>
    <font>
      <b/>
      <sz val="10"/>
      <color theme="1"/>
      <name val="Arial"/>
      <family val="2"/>
    </font>
    <font>
      <b/>
      <sz val="20"/>
      <name val="Calibri"/>
      <family val="2"/>
      <scheme val="minor"/>
    </font>
    <font>
      <b/>
      <sz val="14"/>
      <name val="Calibri"/>
      <family val="2"/>
      <scheme val="minor"/>
    </font>
    <font>
      <sz val="10"/>
      <name val="Arial"/>
    </font>
    <font>
      <b/>
      <sz val="8"/>
      <name val="Arial"/>
      <family val="2"/>
    </font>
    <font>
      <b/>
      <sz val="9"/>
      <color indexed="81"/>
      <name val="Tahoma"/>
      <family val="2"/>
    </font>
    <font>
      <sz val="9"/>
      <color indexed="81"/>
      <name val="Tahoma"/>
      <family val="2"/>
    </font>
    <font>
      <sz val="9"/>
      <name val="Arial"/>
    </font>
    <font>
      <sz val="8"/>
      <name val="Arial"/>
    </font>
    <font>
      <b/>
      <u/>
      <sz val="9"/>
      <name val="Arial"/>
    </font>
    <font>
      <sz val="8"/>
      <color rgb="FF002060"/>
      <name val="Arial"/>
    </font>
    <font>
      <sz val="9"/>
      <color theme="0"/>
      <name val="Arial"/>
      <family val="2"/>
    </font>
    <font>
      <sz val="8"/>
      <color theme="0"/>
      <name val="Arial"/>
      <family val="2"/>
    </font>
  </fonts>
  <fills count="12">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s>
  <cellStyleXfs count="13">
    <xf numFmtId="0" fontId="0" fillId="0" borderId="0"/>
    <xf numFmtId="164" fontId="1" fillId="0" borderId="0" applyFont="0" applyFill="0" applyBorder="0" applyAlignment="0" applyProtection="0"/>
    <xf numFmtId="0" fontId="2" fillId="0" borderId="0"/>
    <xf numFmtId="0" fontId="3" fillId="0" borderId="0"/>
    <xf numFmtId="165" fontId="3" fillId="0" borderId="0" applyFont="0" applyFill="0" applyBorder="0" applyAlignment="0" applyProtection="0"/>
    <xf numFmtId="0" fontId="3" fillId="0" borderId="0"/>
    <xf numFmtId="0" fontId="6" fillId="0" borderId="0" applyNumberFormat="0" applyFill="0" applyBorder="0" applyAlignment="0" applyProtection="0"/>
    <xf numFmtId="165" fontId="1" fillId="0" borderId="0" applyFont="0" applyFill="0" applyBorder="0" applyAlignment="0" applyProtection="0"/>
    <xf numFmtId="0" fontId="10" fillId="3" borderId="0">
      <alignment horizontal="left" vertical="center" indent="1"/>
    </xf>
    <xf numFmtId="0" fontId="27" fillId="0" borderId="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66">
    <xf numFmtId="0" fontId="0" fillId="0" borderId="0" xfId="0"/>
    <xf numFmtId="0" fontId="6" fillId="0" borderId="0" xfId="6"/>
    <xf numFmtId="0" fontId="3" fillId="0" borderId="0" xfId="5"/>
    <xf numFmtId="0" fontId="0" fillId="2" borderId="0" xfId="0" applyFill="1"/>
    <xf numFmtId="0" fontId="8" fillId="2" borderId="0" xfId="0" applyFont="1" applyFill="1"/>
    <xf numFmtId="0" fontId="9" fillId="2" borderId="0" xfId="0" applyFont="1" applyFill="1"/>
    <xf numFmtId="0" fontId="6" fillId="0" borderId="0" xfId="6" applyFill="1"/>
    <xf numFmtId="0" fontId="0" fillId="0" borderId="0" xfId="0" applyAlignment="1">
      <alignment wrapText="1"/>
    </xf>
    <xf numFmtId="0" fontId="0" fillId="0" borderId="0" xfId="0" applyAlignment="1">
      <alignment horizontal="center" vertical="center"/>
    </xf>
    <xf numFmtId="0" fontId="11" fillId="0" borderId="1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5" xfId="0" applyFont="1" applyBorder="1" applyAlignment="1">
      <alignment horizontal="center" vertical="center" wrapText="1"/>
    </xf>
    <xf numFmtId="14" fontId="0" fillId="2" borderId="11" xfId="0" applyNumberFormat="1" applyFill="1" applyBorder="1" applyAlignment="1">
      <alignment horizontal="center" vertical="center"/>
    </xf>
    <xf numFmtId="0" fontId="11" fillId="0" borderId="14" xfId="0" applyFont="1" applyBorder="1" applyAlignment="1">
      <alignment horizontal="center" vertical="center"/>
    </xf>
    <xf numFmtId="169" fontId="11" fillId="0" borderId="2" xfId="0" applyNumberFormat="1" applyFont="1" applyBorder="1" applyAlignment="1">
      <alignment horizontal="center" vertical="center"/>
    </xf>
    <xf numFmtId="0" fontId="0" fillId="2" borderId="17" xfId="0" applyFill="1" applyBorder="1" applyAlignment="1">
      <alignment horizontal="center" vertical="center"/>
    </xf>
    <xf numFmtId="0" fontId="0" fillId="2" borderId="7" xfId="0" applyFill="1" applyBorder="1" applyAlignment="1">
      <alignment horizontal="justify" vertical="center" wrapText="1"/>
    </xf>
    <xf numFmtId="0" fontId="0" fillId="2" borderId="1" xfId="0" applyFill="1" applyBorder="1" applyAlignment="1">
      <alignment horizontal="center" vertical="center"/>
    </xf>
    <xf numFmtId="169" fontId="0" fillId="2" borderId="8" xfId="0" applyNumberFormat="1" applyFill="1" applyBorder="1" applyAlignment="1">
      <alignment horizontal="center" vertical="center"/>
    </xf>
    <xf numFmtId="169" fontId="11" fillId="0" borderId="5" xfId="0" applyNumberFormat="1" applyFont="1" applyBorder="1" applyAlignment="1">
      <alignment horizontal="center" vertical="center"/>
    </xf>
    <xf numFmtId="0" fontId="16" fillId="0" borderId="0" xfId="3" applyFont="1" applyAlignment="1">
      <alignment horizontal="left"/>
    </xf>
    <xf numFmtId="49" fontId="16" fillId="0" borderId="0" xfId="3" applyNumberFormat="1" applyFont="1" applyAlignment="1">
      <alignment horizontal="center"/>
    </xf>
    <xf numFmtId="0" fontId="16" fillId="0" borderId="0" xfId="3" applyFont="1" applyAlignment="1">
      <alignment horizontal="center"/>
    </xf>
    <xf numFmtId="166" fontId="3" fillId="0" borderId="0" xfId="1" applyNumberFormat="1" applyFont="1"/>
    <xf numFmtId="0" fontId="0" fillId="0" borderId="18" xfId="0" applyBorder="1" applyAlignment="1">
      <alignment horizontal="center"/>
    </xf>
    <xf numFmtId="0" fontId="13" fillId="0" borderId="0" xfId="9" applyFont="1"/>
    <xf numFmtId="0" fontId="13" fillId="0" borderId="0" xfId="9" applyFont="1" applyAlignment="1">
      <alignment horizontal="center"/>
    </xf>
    <xf numFmtId="49" fontId="13" fillId="0" borderId="0" xfId="9" applyNumberFormat="1" applyFont="1" applyAlignment="1">
      <alignment horizontal="center"/>
    </xf>
    <xf numFmtId="166" fontId="14" fillId="0" borderId="0" xfId="10" applyNumberFormat="1" applyFont="1" applyBorder="1"/>
    <xf numFmtId="0" fontId="15" fillId="0" borderId="0" xfId="9" applyFont="1" applyAlignment="1">
      <alignment horizontal="center"/>
    </xf>
    <xf numFmtId="0" fontId="16" fillId="0" borderId="0" xfId="9" applyFont="1" applyAlignment="1">
      <alignment horizontal="left"/>
    </xf>
    <xf numFmtId="0" fontId="16" fillId="0" borderId="0" xfId="9" applyFont="1" applyAlignment="1">
      <alignment horizontal="center"/>
    </xf>
    <xf numFmtId="49" fontId="16" fillId="0" borderId="0" xfId="9" applyNumberFormat="1" applyFont="1" applyAlignment="1">
      <alignment horizontal="center"/>
    </xf>
    <xf numFmtId="0" fontId="15" fillId="5" borderId="0" xfId="9" applyFont="1" applyFill="1" applyAlignment="1">
      <alignment horizontal="center"/>
    </xf>
    <xf numFmtId="0" fontId="13" fillId="5" borderId="0" xfId="9" applyFont="1" applyFill="1"/>
    <xf numFmtId="10" fontId="13" fillId="8" borderId="26" xfId="11" applyNumberFormat="1" applyFont="1" applyFill="1" applyBorder="1" applyAlignment="1">
      <alignment horizontal="center"/>
    </xf>
    <xf numFmtId="0" fontId="15" fillId="0" borderId="0" xfId="9" applyFont="1"/>
    <xf numFmtId="0" fontId="17" fillId="4" borderId="3" xfId="9" applyFont="1" applyFill="1" applyBorder="1" applyAlignment="1">
      <alignment horizontal="center" vertical="center" wrapText="1"/>
    </xf>
    <xf numFmtId="0" fontId="17" fillId="4" borderId="4" xfId="9" applyFont="1" applyFill="1" applyBorder="1" applyAlignment="1">
      <alignment horizontal="center" vertical="center" wrapText="1"/>
    </xf>
    <xf numFmtId="0" fontId="17" fillId="4" borderId="6" xfId="9" applyFont="1" applyFill="1" applyBorder="1" applyAlignment="1">
      <alignment horizontal="center" vertical="center" wrapText="1"/>
    </xf>
    <xf numFmtId="49" fontId="17" fillId="4" borderId="6" xfId="9" applyNumberFormat="1" applyFont="1" applyFill="1" applyBorder="1" applyAlignment="1">
      <alignment horizontal="center" vertical="center" wrapText="1"/>
    </xf>
    <xf numFmtId="166" fontId="17" fillId="4" borderId="5" xfId="10" applyNumberFormat="1" applyFont="1" applyFill="1" applyBorder="1" applyAlignment="1">
      <alignment horizontal="center" vertical="center" wrapText="1"/>
    </xf>
    <xf numFmtId="0" fontId="18" fillId="9" borderId="4" xfId="9" applyFont="1" applyFill="1" applyBorder="1" applyAlignment="1">
      <alignment horizontal="center" vertical="center" wrapText="1"/>
    </xf>
    <xf numFmtId="0" fontId="18" fillId="4" borderId="15" xfId="9" applyFont="1" applyFill="1" applyBorder="1" applyAlignment="1">
      <alignment horizontal="center" vertical="center" wrapText="1"/>
    </xf>
    <xf numFmtId="166" fontId="5" fillId="0" borderId="3" xfId="10" applyNumberFormat="1" applyFont="1" applyFill="1" applyBorder="1" applyAlignment="1">
      <alignment horizontal="center" vertical="center" wrapText="1"/>
    </xf>
    <xf numFmtId="166" fontId="5" fillId="0" borderId="4" xfId="10" applyNumberFormat="1" applyFont="1" applyFill="1" applyBorder="1" applyAlignment="1">
      <alignment horizontal="center" vertical="center" wrapText="1"/>
    </xf>
    <xf numFmtId="166" fontId="5" fillId="0" borderId="5" xfId="10" applyNumberFormat="1" applyFont="1" applyFill="1" applyBorder="1" applyAlignment="1">
      <alignment horizontal="center" vertical="center" wrapText="1"/>
    </xf>
    <xf numFmtId="166" fontId="5" fillId="0" borderId="0" xfId="10" applyNumberFormat="1" applyFont="1" applyFill="1" applyBorder="1" applyAlignment="1">
      <alignment horizontal="center" vertical="center" wrapText="1"/>
    </xf>
    <xf numFmtId="0" fontId="13" fillId="0" borderId="19" xfId="9" applyFont="1" applyBorder="1"/>
    <xf numFmtId="0" fontId="19" fillId="0" borderId="19" xfId="9" applyFont="1" applyBorder="1"/>
    <xf numFmtId="0" fontId="19" fillId="0" borderId="19" xfId="9" applyFont="1" applyBorder="1" applyAlignment="1">
      <alignment horizontal="center"/>
    </xf>
    <xf numFmtId="49" fontId="19" fillId="0" borderId="19" xfId="9" applyNumberFormat="1" applyFont="1" applyBorder="1" applyAlignment="1">
      <alignment horizontal="center"/>
    </xf>
    <xf numFmtId="166" fontId="13" fillId="0" borderId="19" xfId="10" applyNumberFormat="1" applyFont="1" applyFill="1" applyBorder="1"/>
    <xf numFmtId="0" fontId="13" fillId="0" borderId="19" xfId="9" applyFont="1" applyBorder="1" applyAlignment="1">
      <alignment horizontal="center"/>
    </xf>
    <xf numFmtId="0" fontId="15" fillId="0" borderId="19" xfId="9" applyFont="1" applyBorder="1" applyAlignment="1">
      <alignment horizontal="center"/>
    </xf>
    <xf numFmtId="4" fontId="13" fillId="0" borderId="0" xfId="9" applyNumberFormat="1" applyFont="1"/>
    <xf numFmtId="0" fontId="13" fillId="0" borderId="20" xfId="9" applyFont="1" applyBorder="1"/>
    <xf numFmtId="0" fontId="15" fillId="0" borderId="20" xfId="9" applyFont="1" applyBorder="1"/>
    <xf numFmtId="0" fontId="15" fillId="0" borderId="20" xfId="9" applyFont="1" applyBorder="1" applyAlignment="1">
      <alignment horizontal="center"/>
    </xf>
    <xf numFmtId="0" fontId="15" fillId="2" borderId="20" xfId="9" applyFont="1" applyFill="1" applyBorder="1" applyAlignment="1">
      <alignment horizontal="center"/>
    </xf>
    <xf numFmtId="49" fontId="15" fillId="0" borderId="20" xfId="9" applyNumberFormat="1" applyFont="1" applyBorder="1" applyAlignment="1">
      <alignment horizontal="center"/>
    </xf>
    <xf numFmtId="166" fontId="15" fillId="0" borderId="20" xfId="10" applyNumberFormat="1" applyFont="1" applyFill="1" applyBorder="1" applyAlignment="1">
      <alignment horizontal="right"/>
    </xf>
    <xf numFmtId="10" fontId="13" fillId="0" borderId="20" xfId="11" applyNumberFormat="1" applyFont="1" applyBorder="1" applyAlignment="1">
      <alignment horizontal="center"/>
    </xf>
    <xf numFmtId="166" fontId="15" fillId="0" borderId="20" xfId="10" applyNumberFormat="1" applyFont="1" applyBorder="1" applyAlignment="1">
      <alignment horizontal="center"/>
    </xf>
    <xf numFmtId="166" fontId="15" fillId="0" borderId="0" xfId="10" applyNumberFormat="1" applyFont="1" applyBorder="1" applyAlignment="1">
      <alignment horizontal="center"/>
    </xf>
    <xf numFmtId="0" fontId="13" fillId="10" borderId="20" xfId="9" applyFont="1" applyFill="1" applyBorder="1"/>
    <xf numFmtId="0" fontId="15" fillId="10" borderId="20" xfId="9" applyFont="1" applyFill="1" applyBorder="1"/>
    <xf numFmtId="0" fontId="15" fillId="10" borderId="20" xfId="9" applyFont="1" applyFill="1" applyBorder="1" applyAlignment="1">
      <alignment horizontal="center"/>
    </xf>
    <xf numFmtId="49" fontId="15" fillId="10" borderId="20" xfId="9" applyNumberFormat="1" applyFont="1" applyFill="1" applyBorder="1" applyAlignment="1">
      <alignment horizontal="center"/>
    </xf>
    <xf numFmtId="166" fontId="15" fillId="10" borderId="20" xfId="10" applyNumberFormat="1" applyFont="1" applyFill="1" applyBorder="1" applyAlignment="1">
      <alignment horizontal="right"/>
    </xf>
    <xf numFmtId="10" fontId="13" fillId="10" borderId="20" xfId="11" applyNumberFormat="1" applyFont="1" applyFill="1" applyBorder="1" applyAlignment="1">
      <alignment horizontal="center"/>
    </xf>
    <xf numFmtId="166" fontId="15" fillId="10" borderId="20" xfId="10" applyNumberFormat="1" applyFont="1" applyFill="1" applyBorder="1" applyAlignment="1">
      <alignment horizontal="center"/>
    </xf>
    <xf numFmtId="166" fontId="15" fillId="10" borderId="0" xfId="10" applyNumberFormat="1" applyFont="1" applyFill="1" applyBorder="1" applyAlignment="1">
      <alignment horizontal="center"/>
    </xf>
    <xf numFmtId="170" fontId="13" fillId="0" borderId="0" xfId="9" applyNumberFormat="1" applyFont="1"/>
    <xf numFmtId="0" fontId="19" fillId="0" borderId="20" xfId="9" applyFont="1" applyBorder="1"/>
    <xf numFmtId="0" fontId="19" fillId="0" borderId="20" xfId="9" applyFont="1" applyBorder="1" applyAlignment="1">
      <alignment horizontal="center"/>
    </xf>
    <xf numFmtId="49" fontId="19" fillId="0" borderId="20" xfId="9" applyNumberFormat="1" applyFont="1" applyBorder="1" applyAlignment="1">
      <alignment horizontal="center"/>
    </xf>
    <xf numFmtId="167" fontId="13" fillId="0" borderId="20" xfId="11" applyNumberFormat="1" applyFont="1" applyBorder="1" applyAlignment="1">
      <alignment horizontal="center"/>
    </xf>
    <xf numFmtId="4" fontId="11" fillId="0" borderId="0" xfId="9" applyNumberFormat="1" applyFont="1"/>
    <xf numFmtId="0" fontId="15" fillId="0" borderId="20" xfId="9" applyFont="1" applyBorder="1" applyAlignment="1">
      <alignment vertical="center"/>
    </xf>
    <xf numFmtId="0" fontId="15" fillId="10" borderId="20" xfId="9" applyFont="1" applyFill="1" applyBorder="1" applyAlignment="1">
      <alignment vertical="center"/>
    </xf>
    <xf numFmtId="49" fontId="15" fillId="0" borderId="27" xfId="9" applyNumberFormat="1" applyFont="1" applyBorder="1" applyAlignment="1">
      <alignment horizontal="left"/>
    </xf>
    <xf numFmtId="49" fontId="15" fillId="2" borderId="20" xfId="9" applyNumberFormat="1" applyFont="1" applyFill="1" applyBorder="1" applyAlignment="1">
      <alignment horizontal="center"/>
    </xf>
    <xf numFmtId="0" fontId="15" fillId="2" borderId="20" xfId="9" applyFont="1" applyFill="1" applyBorder="1"/>
    <xf numFmtId="166" fontId="15" fillId="2" borderId="20" xfId="10" applyNumberFormat="1" applyFont="1" applyFill="1" applyBorder="1" applyAlignment="1">
      <alignment horizontal="right"/>
    </xf>
    <xf numFmtId="166" fontId="15" fillId="2" borderId="20" xfId="10" applyNumberFormat="1" applyFont="1" applyFill="1" applyBorder="1" applyAlignment="1">
      <alignment horizontal="center"/>
    </xf>
    <xf numFmtId="166" fontId="15" fillId="2" borderId="0" xfId="10" applyNumberFormat="1" applyFont="1" applyFill="1" applyBorder="1" applyAlignment="1">
      <alignment horizontal="center"/>
    </xf>
    <xf numFmtId="166" fontId="15" fillId="0" borderId="20" xfId="10" applyNumberFormat="1" applyFont="1" applyFill="1" applyBorder="1" applyAlignment="1">
      <alignment horizontal="center"/>
    </xf>
    <xf numFmtId="0" fontId="13" fillId="0" borderId="20" xfId="9" applyFont="1" applyBorder="1" applyAlignment="1">
      <alignment horizontal="center"/>
    </xf>
    <xf numFmtId="0" fontId="13" fillId="10" borderId="20" xfId="9" applyFont="1" applyFill="1" applyBorder="1" applyAlignment="1">
      <alignment horizontal="center"/>
    </xf>
    <xf numFmtId="49" fontId="13" fillId="0" borderId="20" xfId="9" applyNumberFormat="1" applyFont="1" applyBorder="1" applyAlignment="1">
      <alignment horizontal="center"/>
    </xf>
    <xf numFmtId="166" fontId="14" fillId="0" borderId="20" xfId="10" applyNumberFormat="1" applyFont="1" applyBorder="1"/>
    <xf numFmtId="166" fontId="15" fillId="2" borderId="0" xfId="10" applyNumberFormat="1" applyFont="1" applyFill="1" applyBorder="1" applyAlignment="1">
      <alignment horizontal="center" wrapText="1"/>
    </xf>
    <xf numFmtId="4" fontId="28" fillId="0" borderId="0" xfId="9" applyNumberFormat="1" applyFont="1"/>
    <xf numFmtId="0" fontId="28" fillId="11" borderId="1" xfId="9" applyFont="1" applyFill="1" applyBorder="1" applyAlignment="1">
      <alignment horizontal="center" vertical="center" wrapText="1"/>
    </xf>
    <xf numFmtId="0" fontId="13" fillId="0" borderId="1" xfId="9" applyFont="1" applyBorder="1" applyAlignment="1">
      <alignment horizontal="center" vertical="center"/>
    </xf>
    <xf numFmtId="3" fontId="13" fillId="0" borderId="1" xfId="9" applyNumberFormat="1" applyFont="1" applyBorder="1" applyAlignment="1">
      <alignment vertical="center"/>
    </xf>
    <xf numFmtId="167" fontId="13" fillId="0" borderId="0" xfId="11" applyNumberFormat="1" applyFont="1" applyBorder="1"/>
    <xf numFmtId="3" fontId="13" fillId="0" borderId="0" xfId="9" applyNumberFormat="1" applyFont="1"/>
    <xf numFmtId="164" fontId="13" fillId="0" borderId="0" xfId="10" applyFont="1" applyBorder="1"/>
    <xf numFmtId="166" fontId="15" fillId="0" borderId="0" xfId="10" applyNumberFormat="1" applyFont="1" applyAlignment="1">
      <alignment horizontal="center"/>
    </xf>
    <xf numFmtId="10" fontId="15" fillId="0" borderId="0" xfId="11" applyNumberFormat="1" applyFont="1" applyAlignment="1">
      <alignment horizontal="center"/>
    </xf>
    <xf numFmtId="171" fontId="15" fillId="0" borderId="0" xfId="12" applyNumberFormat="1" applyFont="1" applyFill="1" applyBorder="1" applyAlignment="1">
      <alignment horizontal="center"/>
    </xf>
    <xf numFmtId="10" fontId="15" fillId="0" borderId="0" xfId="11" applyNumberFormat="1" applyFont="1" applyFill="1" applyBorder="1" applyAlignment="1">
      <alignment horizontal="center"/>
    </xf>
    <xf numFmtId="166" fontId="15" fillId="0" borderId="0" xfId="10" applyNumberFormat="1" applyFont="1" applyFill="1" applyBorder="1" applyAlignment="1">
      <alignment horizontal="center"/>
    </xf>
    <xf numFmtId="164" fontId="16" fillId="0" borderId="0" xfId="10" applyFont="1" applyFill="1" applyBorder="1" applyAlignment="1">
      <alignment horizontal="left"/>
    </xf>
    <xf numFmtId="9" fontId="15" fillId="0" borderId="0" xfId="11" applyFont="1" applyFill="1" applyBorder="1" applyAlignment="1">
      <alignment horizontal="center"/>
    </xf>
    <xf numFmtId="166" fontId="13" fillId="0" borderId="0" xfId="10" applyNumberFormat="1" applyFont="1" applyFill="1" applyBorder="1" applyAlignment="1">
      <alignment horizontal="center"/>
    </xf>
    <xf numFmtId="10" fontId="13" fillId="0" borderId="0" xfId="11" applyNumberFormat="1" applyFont="1" applyFill="1" applyBorder="1" applyAlignment="1">
      <alignment horizontal="center"/>
    </xf>
    <xf numFmtId="10" fontId="17" fillId="4" borderId="4" xfId="11" applyNumberFormat="1" applyFont="1" applyFill="1" applyBorder="1" applyAlignment="1">
      <alignment horizontal="center" vertical="center" wrapText="1"/>
    </xf>
    <xf numFmtId="166" fontId="4" fillId="0" borderId="3" xfId="10" applyNumberFormat="1" applyFont="1" applyFill="1" applyBorder="1" applyAlignment="1">
      <alignment horizontal="center" vertical="center" wrapText="1"/>
    </xf>
    <xf numFmtId="166" fontId="4" fillId="0" borderId="5" xfId="10" applyNumberFormat="1" applyFont="1" applyFill="1" applyBorder="1" applyAlignment="1">
      <alignment horizontal="center" vertical="center" wrapText="1"/>
    </xf>
    <xf numFmtId="166" fontId="15" fillId="0" borderId="19" xfId="10" applyNumberFormat="1" applyFont="1" applyFill="1" applyBorder="1"/>
    <xf numFmtId="10" fontId="15" fillId="0" borderId="19" xfId="11" applyNumberFormat="1" applyFont="1" applyFill="1" applyBorder="1" applyAlignment="1">
      <alignment horizontal="center"/>
    </xf>
    <xf numFmtId="166" fontId="15" fillId="0" borderId="28" xfId="10" applyNumberFormat="1" applyFont="1" applyFill="1" applyBorder="1" applyAlignment="1">
      <alignment horizontal="center"/>
    </xf>
    <xf numFmtId="166" fontId="15" fillId="0" borderId="0" xfId="10" applyNumberFormat="1" applyFont="1" applyFill="1"/>
    <xf numFmtId="10" fontId="15" fillId="0" borderId="20" xfId="11" applyNumberFormat="1" applyFont="1" applyFill="1" applyBorder="1" applyAlignment="1">
      <alignment horizontal="center"/>
    </xf>
    <xf numFmtId="166" fontId="15" fillId="0" borderId="27" xfId="10" applyNumberFormat="1" applyFont="1" applyFill="1" applyBorder="1" applyAlignment="1">
      <alignment horizontal="center"/>
    </xf>
    <xf numFmtId="10" fontId="15" fillId="10" borderId="20" xfId="11" applyNumberFormat="1" applyFont="1" applyFill="1" applyBorder="1" applyAlignment="1">
      <alignment horizontal="center"/>
    </xf>
    <xf numFmtId="166" fontId="15" fillId="10" borderId="27" xfId="10" applyNumberFormat="1" applyFont="1" applyFill="1" applyBorder="1" applyAlignment="1">
      <alignment horizontal="center"/>
    </xf>
    <xf numFmtId="167" fontId="15" fillId="0" borderId="27" xfId="11" applyNumberFormat="1" applyFont="1" applyFill="1" applyBorder="1" applyAlignment="1">
      <alignment horizontal="center"/>
    </xf>
    <xf numFmtId="167" fontId="15" fillId="0" borderId="0" xfId="11" applyNumberFormat="1" applyFont="1" applyFill="1" applyBorder="1" applyAlignment="1">
      <alignment horizontal="center"/>
    </xf>
    <xf numFmtId="1" fontId="15" fillId="0" borderId="0" xfId="10" applyNumberFormat="1" applyFont="1" applyAlignment="1">
      <alignment horizontal="center"/>
    </xf>
    <xf numFmtId="1" fontId="15" fillId="0" borderId="0" xfId="11" applyNumberFormat="1" applyFont="1" applyAlignment="1">
      <alignment horizontal="center"/>
    </xf>
    <xf numFmtId="166" fontId="15" fillId="0" borderId="1" xfId="10" applyNumberFormat="1" applyFont="1" applyBorder="1" applyAlignment="1">
      <alignment horizontal="center"/>
    </xf>
    <xf numFmtId="167" fontId="15" fillId="0" borderId="0" xfId="11" applyNumberFormat="1" applyFont="1"/>
    <xf numFmtId="166" fontId="15" fillId="0" borderId="0" xfId="10" applyNumberFormat="1" applyFont="1" applyFill="1" applyAlignment="1">
      <alignment horizontal="center"/>
    </xf>
    <xf numFmtId="10" fontId="15" fillId="0" borderId="0" xfId="11" applyNumberFormat="1" applyFont="1" applyFill="1" applyAlignment="1">
      <alignment horizontal="center"/>
    </xf>
    <xf numFmtId="0" fontId="2" fillId="0" borderId="0" xfId="2"/>
    <xf numFmtId="0" fontId="23" fillId="6" borderId="12" xfId="2" applyFont="1" applyFill="1" applyBorder="1" applyAlignment="1">
      <alignment horizontal="center" wrapText="1"/>
    </xf>
    <xf numFmtId="166" fontId="23" fillId="6" borderId="13" xfId="10" applyNumberFormat="1" applyFont="1" applyFill="1" applyBorder="1" applyAlignment="1">
      <alignment horizontal="center" wrapText="1"/>
    </xf>
    <xf numFmtId="166" fontId="23" fillId="6" borderId="21" xfId="10" applyNumberFormat="1" applyFont="1" applyFill="1" applyBorder="1" applyAlignment="1">
      <alignment horizontal="center" wrapText="1"/>
    </xf>
    <xf numFmtId="0" fontId="3" fillId="0" borderId="9" xfId="2" applyFont="1" applyBorder="1" applyAlignment="1">
      <alignment wrapText="1"/>
    </xf>
    <xf numFmtId="166" fontId="3" fillId="0" borderId="1" xfId="10" applyNumberFormat="1" applyFont="1" applyFill="1" applyBorder="1" applyAlignment="1">
      <alignment wrapText="1"/>
    </xf>
    <xf numFmtId="10" fontId="3" fillId="0" borderId="1" xfId="12" applyNumberFormat="1" applyFont="1" applyFill="1" applyBorder="1" applyAlignment="1">
      <alignment horizontal="center"/>
    </xf>
    <xf numFmtId="166" fontId="3" fillId="0" borderId="8" xfId="10" applyNumberFormat="1" applyFont="1" applyFill="1" applyBorder="1"/>
    <xf numFmtId="0" fontId="2" fillId="0" borderId="9" xfId="2" applyBorder="1" applyAlignment="1">
      <alignment wrapText="1"/>
    </xf>
    <xf numFmtId="166" fontId="2" fillId="0" borderId="0" xfId="2" applyNumberFormat="1"/>
    <xf numFmtId="0" fontId="2" fillId="0" borderId="22" xfId="2" applyBorder="1" applyAlignment="1">
      <alignment wrapText="1"/>
    </xf>
    <xf numFmtId="166" fontId="3" fillId="0" borderId="23" xfId="10" applyNumberFormat="1" applyFont="1" applyFill="1" applyBorder="1" applyAlignment="1">
      <alignment wrapText="1"/>
    </xf>
    <xf numFmtId="10" fontId="3" fillId="0" borderId="23" xfId="12" applyNumberFormat="1" applyFont="1" applyFill="1" applyBorder="1" applyAlignment="1">
      <alignment horizontal="center"/>
    </xf>
    <xf numFmtId="166" fontId="3" fillId="0" borderId="24" xfId="10" applyNumberFormat="1" applyFont="1" applyFill="1" applyBorder="1"/>
    <xf numFmtId="166" fontId="3" fillId="0" borderId="0" xfId="10" applyNumberFormat="1" applyFont="1"/>
    <xf numFmtId="0" fontId="7" fillId="7" borderId="0" xfId="2" applyFont="1" applyFill="1"/>
    <xf numFmtId="0" fontId="7" fillId="0" borderId="0" xfId="2" applyFont="1"/>
    <xf numFmtId="166" fontId="3" fillId="0" borderId="0" xfId="10" applyNumberFormat="1" applyFont="1" applyBorder="1" applyAlignment="1">
      <alignment wrapText="1"/>
    </xf>
    <xf numFmtId="10" fontId="3" fillId="0" borderId="0" xfId="12" applyNumberFormat="1" applyFont="1" applyBorder="1" applyAlignment="1">
      <alignment horizontal="center"/>
    </xf>
    <xf numFmtId="166" fontId="3" fillId="0" borderId="0" xfId="10" applyNumberFormat="1" applyFont="1" applyBorder="1"/>
    <xf numFmtId="166" fontId="3" fillId="0" borderId="1" xfId="10" applyNumberFormat="1" applyFont="1" applyBorder="1" applyAlignment="1">
      <alignment wrapText="1"/>
    </xf>
    <xf numFmtId="10" fontId="3" fillId="0" borderId="1" xfId="12" applyNumberFormat="1" applyFont="1" applyBorder="1" applyAlignment="1">
      <alignment horizontal="center"/>
    </xf>
    <xf numFmtId="0" fontId="2" fillId="0" borderId="0" xfId="2" applyAlignment="1">
      <alignment wrapText="1"/>
    </xf>
    <xf numFmtId="0" fontId="2" fillId="0" borderId="1" xfId="2" applyBorder="1" applyAlignment="1">
      <alignment wrapText="1"/>
    </xf>
    <xf numFmtId="166" fontId="3" fillId="0" borderId="1" xfId="10" applyNumberFormat="1" applyFont="1" applyFill="1" applyBorder="1"/>
    <xf numFmtId="166" fontId="3" fillId="0" borderId="0" xfId="10" applyNumberFormat="1" applyFont="1" applyFill="1" applyBorder="1" applyAlignment="1">
      <alignment wrapText="1"/>
    </xf>
    <xf numFmtId="166" fontId="3" fillId="0" borderId="0" xfId="10" applyNumberFormat="1" applyFont="1" applyFill="1" applyBorder="1"/>
    <xf numFmtId="168" fontId="3" fillId="0" borderId="0" xfId="12" applyNumberFormat="1" applyFont="1" applyAlignment="1">
      <alignment horizontal="center"/>
    </xf>
    <xf numFmtId="166" fontId="23" fillId="6" borderId="13" xfId="10" applyNumberFormat="1" applyFont="1" applyFill="1" applyBorder="1" applyAlignment="1">
      <alignment horizontal="center" vertical="center" wrapText="1"/>
    </xf>
    <xf numFmtId="166" fontId="23" fillId="6" borderId="21" xfId="10" applyNumberFormat="1" applyFont="1" applyFill="1" applyBorder="1" applyAlignment="1">
      <alignment horizontal="center" vertical="center" wrapText="1"/>
    </xf>
    <xf numFmtId="0" fontId="24" fillId="7" borderId="12" xfId="2" applyFont="1" applyFill="1" applyBorder="1" applyAlignment="1">
      <alignment horizontal="center" wrapText="1"/>
    </xf>
    <xf numFmtId="166" fontId="24" fillId="7" borderId="13" xfId="10" applyNumberFormat="1" applyFont="1" applyFill="1" applyBorder="1" applyAlignment="1">
      <alignment horizontal="center" wrapText="1"/>
    </xf>
    <xf numFmtId="166" fontId="24" fillId="7" borderId="21" xfId="10" applyNumberFormat="1" applyFont="1" applyFill="1" applyBorder="1" applyAlignment="1">
      <alignment horizontal="center" wrapText="1"/>
    </xf>
    <xf numFmtId="0" fontId="31" fillId="0" borderId="19" xfId="9" applyFont="1" applyBorder="1" applyAlignment="1">
      <alignment horizontal="center"/>
    </xf>
    <xf numFmtId="0" fontId="31" fillId="10" borderId="20" xfId="9" applyFont="1" applyFill="1" applyBorder="1" applyAlignment="1">
      <alignment horizontal="center"/>
    </xf>
    <xf numFmtId="0" fontId="31" fillId="0" borderId="20" xfId="9" applyFont="1" applyBorder="1" applyAlignment="1">
      <alignment horizontal="center"/>
    </xf>
    <xf numFmtId="0" fontId="31" fillId="2" borderId="20" xfId="9" applyFont="1" applyFill="1" applyBorder="1" applyAlignment="1">
      <alignment horizontal="center"/>
    </xf>
    <xf numFmtId="0" fontId="33" fillId="0" borderId="20" xfId="9" applyFont="1" applyBorder="1" applyAlignment="1">
      <alignment horizontal="center"/>
    </xf>
    <xf numFmtId="0" fontId="32" fillId="0" borderId="20" xfId="9" applyFont="1" applyBorder="1" applyAlignment="1">
      <alignment horizontal="center"/>
    </xf>
    <xf numFmtId="0" fontId="32" fillId="10" borderId="20" xfId="9" applyFont="1" applyFill="1" applyBorder="1" applyAlignment="1">
      <alignment horizontal="center"/>
    </xf>
    <xf numFmtId="166" fontId="32" fillId="0" borderId="19" xfId="10" applyNumberFormat="1" applyFont="1" applyBorder="1"/>
    <xf numFmtId="166" fontId="31" fillId="0" borderId="20" xfId="10" applyNumberFormat="1" applyFont="1" applyBorder="1" applyAlignment="1">
      <alignment horizontal="right"/>
    </xf>
    <xf numFmtId="166" fontId="31" fillId="10" borderId="20" xfId="10" applyNumberFormat="1" applyFont="1" applyFill="1" applyBorder="1" applyAlignment="1">
      <alignment horizontal="right"/>
    </xf>
    <xf numFmtId="166" fontId="31" fillId="2" borderId="20" xfId="10" applyNumberFormat="1" applyFont="1" applyFill="1" applyBorder="1" applyAlignment="1">
      <alignment horizontal="right"/>
    </xf>
    <xf numFmtId="166" fontId="34" fillId="0" borderId="20" xfId="10" applyNumberFormat="1" applyFont="1" applyBorder="1"/>
    <xf numFmtId="0" fontId="15" fillId="0" borderId="0" xfId="0" applyFont="1"/>
    <xf numFmtId="0" fontId="15" fillId="0" borderId="0" xfId="0" applyFont="1" applyAlignment="1">
      <alignment horizontal="center"/>
    </xf>
    <xf numFmtId="0" fontId="15" fillId="0" borderId="0" xfId="0" applyFont="1" applyAlignment="1">
      <alignment horizontal="left"/>
    </xf>
    <xf numFmtId="0" fontId="16" fillId="0" borderId="0" xfId="0" applyFont="1" applyAlignment="1">
      <alignment horizontal="center"/>
    </xf>
    <xf numFmtId="0" fontId="16" fillId="0" borderId="0" xfId="0" applyFont="1" applyAlignment="1">
      <alignment horizontal="left"/>
    </xf>
    <xf numFmtId="0" fontId="13" fillId="5" borderId="0" xfId="0" applyFont="1" applyFill="1"/>
    <xf numFmtId="0" fontId="13" fillId="0" borderId="0" xfId="0" applyFont="1"/>
    <xf numFmtId="0" fontId="15" fillId="0" borderId="0" xfId="0" applyFont="1" applyAlignment="1">
      <alignment horizontal="center" vertical="center"/>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wrapText="1"/>
    </xf>
    <xf numFmtId="0" fontId="17" fillId="4" borderId="6" xfId="0" applyFont="1" applyFill="1" applyBorder="1" applyAlignment="1">
      <alignment horizontal="center" vertical="center" wrapText="1"/>
    </xf>
    <xf numFmtId="49" fontId="17" fillId="4" borderId="6" xfId="0" applyNumberFormat="1"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9" fillId="0" borderId="19" xfId="0" applyFont="1" applyBorder="1"/>
    <xf numFmtId="0" fontId="19" fillId="0" borderId="19" xfId="0" applyFont="1" applyBorder="1" applyAlignment="1">
      <alignment horizontal="center"/>
    </xf>
    <xf numFmtId="49" fontId="19" fillId="0" borderId="19" xfId="0" applyNumberFormat="1" applyFont="1" applyBorder="1"/>
    <xf numFmtId="0" fontId="19" fillId="0" borderId="19" xfId="0" applyFont="1" applyBorder="1" applyAlignment="1">
      <alignment horizontal="left"/>
    </xf>
    <xf numFmtId="0" fontId="15" fillId="0" borderId="20" xfId="0" applyFont="1" applyBorder="1"/>
    <xf numFmtId="0" fontId="15" fillId="0" borderId="19" xfId="0" applyFont="1" applyBorder="1"/>
    <xf numFmtId="0" fontId="15" fillId="0" borderId="20" xfId="0" applyFont="1" applyBorder="1" applyAlignment="1">
      <alignment horizontal="center"/>
    </xf>
    <xf numFmtId="49" fontId="15" fillId="0" borderId="20" xfId="0" applyNumberFormat="1" applyFont="1" applyBorder="1" applyAlignment="1">
      <alignment horizontal="center"/>
    </xf>
    <xf numFmtId="0" fontId="15" fillId="0" borderId="20" xfId="0" applyFont="1" applyBorder="1" applyAlignment="1">
      <alignment horizontal="left"/>
    </xf>
    <xf numFmtId="0" fontId="15" fillId="10" borderId="20" xfId="0" applyFont="1" applyFill="1" applyBorder="1"/>
    <xf numFmtId="0" fontId="15" fillId="10" borderId="19" xfId="0" applyFont="1" applyFill="1" applyBorder="1"/>
    <xf numFmtId="0" fontId="15" fillId="10" borderId="20" xfId="0" applyFont="1" applyFill="1" applyBorder="1" applyAlignment="1">
      <alignment horizontal="center"/>
    </xf>
    <xf numFmtId="49" fontId="15" fillId="10" borderId="20" xfId="0" applyNumberFormat="1" applyFont="1" applyFill="1" applyBorder="1" applyAlignment="1">
      <alignment horizontal="center"/>
    </xf>
    <xf numFmtId="0" fontId="15" fillId="10" borderId="20" xfId="0" applyFont="1" applyFill="1" applyBorder="1" applyAlignment="1">
      <alignment horizontal="left"/>
    </xf>
    <xf numFmtId="44" fontId="15" fillId="0" borderId="0" xfId="0" applyNumberFormat="1" applyFont="1"/>
    <xf numFmtId="0" fontId="19" fillId="0" borderId="20" xfId="0" applyFont="1" applyBorder="1"/>
    <xf numFmtId="0" fontId="19" fillId="0" borderId="20" xfId="0" applyFont="1" applyBorder="1" applyAlignment="1">
      <alignment horizontal="center"/>
    </xf>
    <xf numFmtId="49" fontId="19" fillId="0" borderId="20" xfId="0" applyNumberFormat="1" applyFont="1" applyBorder="1"/>
    <xf numFmtId="0" fontId="19" fillId="0" borderId="20" xfId="0" applyFont="1" applyBorder="1" applyAlignment="1">
      <alignment horizontal="left"/>
    </xf>
    <xf numFmtId="0" fontId="15" fillId="0" borderId="20" xfId="0" applyFont="1" applyBorder="1" applyAlignment="1">
      <alignment horizontal="center" vertical="center"/>
    </xf>
    <xf numFmtId="0" fontId="15" fillId="10" borderId="20" xfId="0" applyFont="1" applyFill="1" applyBorder="1" applyAlignment="1">
      <alignment horizontal="center" vertical="center"/>
    </xf>
    <xf numFmtId="0" fontId="20" fillId="0" borderId="20" xfId="0" applyFont="1" applyBorder="1" applyAlignment="1">
      <alignment horizontal="center"/>
    </xf>
    <xf numFmtId="0" fontId="15" fillId="0" borderId="20" xfId="0" applyFont="1" applyBorder="1" applyAlignment="1">
      <alignment vertical="center"/>
    </xf>
    <xf numFmtId="0" fontId="15" fillId="10" borderId="20" xfId="0" applyFont="1" applyFill="1" applyBorder="1" applyAlignment="1">
      <alignment vertical="center"/>
    </xf>
    <xf numFmtId="0" fontId="15" fillId="0" borderId="19" xfId="0" applyFont="1" applyBorder="1" applyAlignment="1">
      <alignment horizontal="center"/>
    </xf>
    <xf numFmtId="49" fontId="15" fillId="0" borderId="20" xfId="0" applyNumberFormat="1" applyFont="1" applyBorder="1" applyAlignment="1">
      <alignment horizontal="left"/>
    </xf>
    <xf numFmtId="49" fontId="15" fillId="10" borderId="20" xfId="0" applyNumberFormat="1" applyFont="1" applyFill="1" applyBorder="1" applyAlignment="1">
      <alignment horizontal="left"/>
    </xf>
    <xf numFmtId="49" fontId="15" fillId="0" borderId="27" xfId="0" applyNumberFormat="1" applyFont="1" applyBorder="1" applyAlignment="1">
      <alignment horizontal="left"/>
    </xf>
    <xf numFmtId="0" fontId="15" fillId="0" borderId="20" xfId="0" applyFont="1" applyBorder="1" applyAlignment="1">
      <alignment horizontal="left" vertical="center"/>
    </xf>
    <xf numFmtId="0" fontId="15" fillId="10" borderId="20" xfId="0" applyFont="1" applyFill="1" applyBorder="1" applyAlignment="1">
      <alignment horizontal="left" vertical="center"/>
    </xf>
    <xf numFmtId="0" fontId="21" fillId="0" borderId="20" xfId="0" applyFont="1" applyBorder="1" applyAlignment="1">
      <alignment horizontal="left"/>
    </xf>
    <xf numFmtId="0" fontId="21" fillId="10" borderId="20" xfId="0" applyFont="1" applyFill="1" applyBorder="1" applyAlignment="1">
      <alignment horizontal="left"/>
    </xf>
    <xf numFmtId="0" fontId="22" fillId="0" borderId="20" xfId="0" applyFont="1" applyBorder="1"/>
    <xf numFmtId="0" fontId="16" fillId="0" borderId="20" xfId="0" applyFont="1" applyBorder="1" applyAlignment="1">
      <alignment horizontal="center"/>
    </xf>
    <xf numFmtId="0" fontId="16" fillId="10" borderId="20" xfId="0" applyFont="1" applyFill="1" applyBorder="1" applyAlignment="1">
      <alignment horizontal="center"/>
    </xf>
    <xf numFmtId="49" fontId="15" fillId="0" borderId="20" xfId="0" applyNumberFormat="1" applyFont="1" applyBorder="1"/>
    <xf numFmtId="0" fontId="22" fillId="10" borderId="20" xfId="0" applyFont="1" applyFill="1" applyBorder="1"/>
    <xf numFmtId="49" fontId="15" fillId="0" borderId="0" xfId="0" applyNumberFormat="1" applyFont="1"/>
    <xf numFmtId="0" fontId="28" fillId="11" borderId="1" xfId="0" applyFont="1" applyFill="1" applyBorder="1" applyAlignment="1">
      <alignment horizontal="center" vertical="center" wrapText="1"/>
    </xf>
    <xf numFmtId="1" fontId="15" fillId="0" borderId="0" xfId="0" applyNumberFormat="1" applyFont="1"/>
    <xf numFmtId="1" fontId="15" fillId="0" borderId="0" xfId="0" applyNumberFormat="1" applyFont="1" applyAlignment="1">
      <alignment horizontal="center"/>
    </xf>
    <xf numFmtId="1" fontId="15" fillId="0" borderId="0" xfId="0" applyNumberFormat="1" applyFont="1" applyAlignment="1">
      <alignment horizontal="left"/>
    </xf>
    <xf numFmtId="1" fontId="15" fillId="0" borderId="1" xfId="0" applyNumberFormat="1" applyFont="1" applyBorder="1" applyAlignment="1">
      <alignment horizontal="center"/>
    </xf>
    <xf numFmtId="1" fontId="15" fillId="0" borderId="1" xfId="0" applyNumberFormat="1" applyFont="1" applyBorder="1"/>
    <xf numFmtId="4" fontId="15" fillId="0" borderId="0" xfId="0" applyNumberFormat="1" applyFont="1"/>
    <xf numFmtId="4" fontId="13" fillId="0" borderId="0" xfId="0" applyNumberFormat="1" applyFont="1"/>
    <xf numFmtId="166" fontId="15" fillId="0" borderId="0" xfId="0" applyNumberFormat="1" applyFont="1"/>
    <xf numFmtId="0" fontId="15" fillId="2" borderId="0" xfId="0" applyFont="1" applyFill="1" applyAlignment="1">
      <alignment horizontal="center"/>
    </xf>
    <xf numFmtId="0" fontId="35" fillId="0" borderId="0" xfId="0" applyFont="1"/>
    <xf numFmtId="0" fontId="35" fillId="0" borderId="0" xfId="0" applyFont="1" applyAlignment="1">
      <alignment horizontal="center" vertical="center"/>
    </xf>
    <xf numFmtId="1" fontId="35" fillId="0" borderId="0" xfId="0" applyNumberFormat="1" applyFont="1"/>
    <xf numFmtId="0" fontId="36" fillId="0" borderId="0" xfId="9" applyFont="1"/>
    <xf numFmtId="0" fontId="35" fillId="0" borderId="0" xfId="9" applyFont="1"/>
    <xf numFmtId="0" fontId="10" fillId="3" borderId="0" xfId="8" applyAlignment="1">
      <alignment horizontal="left" vertical="center"/>
    </xf>
    <xf numFmtId="0" fontId="6" fillId="2" borderId="0" xfId="6" applyFill="1" applyAlignment="1">
      <alignment horizontal="left"/>
    </xf>
    <xf numFmtId="0" fontId="11" fillId="0" borderId="16" xfId="0" applyFont="1" applyBorder="1" applyAlignment="1">
      <alignment horizontal="right" vertical="center"/>
    </xf>
    <xf numFmtId="0" fontId="11" fillId="0" borderId="10" xfId="0" applyFont="1" applyBorder="1" applyAlignment="1">
      <alignment horizontal="right" vertical="center"/>
    </xf>
    <xf numFmtId="0" fontId="11" fillId="0" borderId="6" xfId="0" applyFont="1" applyBorder="1" applyAlignment="1">
      <alignment horizontal="right" vertical="center"/>
    </xf>
    <xf numFmtId="0" fontId="11" fillId="0" borderId="10" xfId="0" applyFont="1" applyBorder="1" applyAlignment="1">
      <alignment horizontal="left"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xf>
    <xf numFmtId="0" fontId="12" fillId="0" borderId="0" xfId="2" applyFont="1" applyAlignment="1">
      <alignment horizontal="center"/>
    </xf>
    <xf numFmtId="0" fontId="11" fillId="0" borderId="0" xfId="0" applyFont="1" applyAlignment="1">
      <alignment horizontal="center" vertical="center"/>
    </xf>
    <xf numFmtId="0" fontId="0" fillId="0" borderId="0" xfId="0" applyAlignment="1">
      <alignment horizontal="left" vertical="center" wrapText="1"/>
    </xf>
    <xf numFmtId="0" fontId="11" fillId="0" borderId="3" xfId="0" applyFont="1" applyBorder="1" applyAlignment="1">
      <alignment horizontal="center"/>
    </xf>
    <xf numFmtId="0" fontId="11" fillId="0" borderId="4" xfId="0" applyFont="1" applyBorder="1" applyAlignment="1">
      <alignment horizontal="center"/>
    </xf>
    <xf numFmtId="0" fontId="11" fillId="0" borderId="15" xfId="0" applyFont="1" applyBorder="1" applyAlignment="1">
      <alignment horizontal="center"/>
    </xf>
    <xf numFmtId="0" fontId="11" fillId="0" borderId="5" xfId="0" applyFont="1" applyBorder="1" applyAlignment="1">
      <alignment horizontal="center"/>
    </xf>
    <xf numFmtId="0" fontId="15" fillId="0" borderId="0" xfId="9" applyFont="1" applyAlignment="1">
      <alignment horizontal="center" vertical="center" wrapText="1"/>
    </xf>
    <xf numFmtId="0" fontId="15" fillId="0" borderId="25" xfId="9" applyFont="1" applyBorder="1" applyAlignment="1">
      <alignment horizontal="center" vertical="center" wrapText="1"/>
    </xf>
    <xf numFmtId="0" fontId="13" fillId="0" borderId="0" xfId="9" applyFont="1" applyAlignment="1">
      <alignment horizontal="center"/>
    </xf>
    <xf numFmtId="0" fontId="15" fillId="2" borderId="0" xfId="0" applyFont="1" applyFill="1" applyAlignment="1">
      <alignment horizontal="center" vertical="center" wrapText="1"/>
    </xf>
    <xf numFmtId="0" fontId="15" fillId="2" borderId="25" xfId="0" applyFont="1" applyFill="1" applyBorder="1" applyAlignment="1">
      <alignment horizontal="center" vertical="center" wrapText="1"/>
    </xf>
    <xf numFmtId="0" fontId="13" fillId="2" borderId="0" xfId="0" applyFont="1" applyFill="1" applyAlignment="1">
      <alignment horizontal="center"/>
    </xf>
    <xf numFmtId="0" fontId="25" fillId="2" borderId="0" xfId="2" applyFont="1" applyFill="1" applyAlignment="1">
      <alignment horizontal="center"/>
    </xf>
    <xf numFmtId="0" fontId="26" fillId="2" borderId="0" xfId="2" applyFont="1" applyFill="1" applyAlignment="1">
      <alignment horizontal="center"/>
    </xf>
  </cellXfs>
  <cellStyles count="13">
    <cellStyle name="Encabezado_tabla" xfId="8" xr:uid="{49F4C434-C48B-49F1-A914-1E9E74F9A1F5}"/>
    <cellStyle name="Hipervínculo" xfId="6" builtinId="8"/>
    <cellStyle name="Millares 2" xfId="4" xr:uid="{00000000-0005-0000-0000-000003000000}"/>
    <cellStyle name="Millares 3" xfId="7" xr:uid="{00000000-0005-0000-0000-000004000000}"/>
    <cellStyle name="Millares 4" xfId="12" xr:uid="{3A6574CA-4686-44B9-853B-8F3E16FBA13C}"/>
    <cellStyle name="Moneda" xfId="1" builtinId="4"/>
    <cellStyle name="Moneda 2" xfId="10" xr:uid="{9EAC80E6-B562-4715-8414-91743A017171}"/>
    <cellStyle name="Normal" xfId="0" builtinId="0"/>
    <cellStyle name="Normal 2" xfId="3" xr:uid="{00000000-0005-0000-0000-000008000000}"/>
    <cellStyle name="Normal 3" xfId="2" xr:uid="{00000000-0005-0000-0000-000009000000}"/>
    <cellStyle name="Normal 3 2" xfId="5" xr:uid="{00000000-0005-0000-0000-00000A000000}"/>
    <cellStyle name="Normal 4" xfId="9" xr:uid="{5E7669EF-4332-4A96-8D93-CF70A574E454}"/>
    <cellStyle name="Porcentaje 2" xfId="11" xr:uid="{E0F83592-29C2-4435-A393-A1E2F8765564}"/>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31750</xdr:colOff>
      <xdr:row>4</xdr:row>
      <xdr:rowOff>107950</xdr:rowOff>
    </xdr:from>
    <xdr:ext cx="9429750" cy="1323975"/>
    <xdr:pic>
      <xdr:nvPicPr>
        <xdr:cNvPr id="2" name="2 Imagen">
          <a:extLst>
            <a:ext uri="{FF2B5EF4-FFF2-40B4-BE49-F238E27FC236}">
              <a16:creationId xmlns:a16="http://schemas.microsoft.com/office/drawing/2014/main" id="{F5849F50-F47B-474E-8552-F3EA4945E2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50" y="844550"/>
          <a:ext cx="9429750" cy="1323975"/>
        </a:xfrm>
        <a:prstGeom prst="rect">
          <a:avLst/>
        </a:prstGeom>
      </xdr:spPr>
    </xdr:pic>
    <xdr:clientData/>
  </xdr:oneCellAnchor>
  <xdr:oneCellAnchor>
    <xdr:from>
      <xdr:col>1</xdr:col>
      <xdr:colOff>0</xdr:colOff>
      <xdr:row>0</xdr:row>
      <xdr:rowOff>0</xdr:rowOff>
    </xdr:from>
    <xdr:ext cx="1581150" cy="733425"/>
    <xdr:pic>
      <xdr:nvPicPr>
        <xdr:cNvPr id="3" name="Imagen 2" descr="cid:image001.png@01D413AD.C8378A20">
          <a:extLst>
            <a:ext uri="{FF2B5EF4-FFF2-40B4-BE49-F238E27FC236}">
              <a16:creationId xmlns:a16="http://schemas.microsoft.com/office/drawing/2014/main" id="{4758FEF5-A7CD-4E86-80C7-BC3D4DF4BC9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1581150" cy="7334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238124</xdr:colOff>
      <xdr:row>0</xdr:row>
      <xdr:rowOff>95250</xdr:rowOff>
    </xdr:from>
    <xdr:to>
      <xdr:col>2</xdr:col>
      <xdr:colOff>962025</xdr:colOff>
      <xdr:row>8</xdr:row>
      <xdr:rowOff>28575</xdr:rowOff>
    </xdr:to>
    <xdr:pic>
      <xdr:nvPicPr>
        <xdr:cNvPr id="2" name="Picture 1">
          <a:extLst>
            <a:ext uri="{FF2B5EF4-FFF2-40B4-BE49-F238E27FC236}">
              <a16:creationId xmlns:a16="http://schemas.microsoft.com/office/drawing/2014/main" id="{B442FFF2-8DC5-4210-943D-9FF89FDDCFB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5624" y="95250"/>
          <a:ext cx="1244601" cy="1108075"/>
        </a:xfrm>
        <a:prstGeom prst="rect">
          <a:avLst/>
        </a:prstGeom>
        <a:noFill/>
        <a:ln w="9525">
          <a:noFill/>
          <a:miter lim="800000"/>
          <a:headEnd/>
          <a:tailEnd/>
        </a:ln>
      </xdr:spPr>
    </xdr:pic>
    <xdr:clientData/>
  </xdr:twoCellAnchor>
  <xdr:twoCellAnchor>
    <xdr:from>
      <xdr:col>2</xdr:col>
      <xdr:colOff>1285875</xdr:colOff>
      <xdr:row>1</xdr:row>
      <xdr:rowOff>0</xdr:rowOff>
    </xdr:from>
    <xdr:to>
      <xdr:col>5</xdr:col>
      <xdr:colOff>257175</xdr:colOff>
      <xdr:row>9</xdr:row>
      <xdr:rowOff>28575</xdr:rowOff>
    </xdr:to>
    <xdr:sp macro="" textlink="">
      <xdr:nvSpPr>
        <xdr:cNvPr id="3" name="CuadroTexto 2">
          <a:extLst>
            <a:ext uri="{FF2B5EF4-FFF2-40B4-BE49-F238E27FC236}">
              <a16:creationId xmlns:a16="http://schemas.microsoft.com/office/drawing/2014/main" id="{C04154D8-5E8F-40CD-9A0E-62FE6C69825C}"/>
            </a:ext>
          </a:extLst>
        </xdr:cNvPr>
        <xdr:cNvSpPr txBox="1"/>
      </xdr:nvSpPr>
      <xdr:spPr>
        <a:xfrm>
          <a:off x="2124075" y="152400"/>
          <a:ext cx="8464550" cy="1196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t>PONTIFICIA UNIVERSIDAD JAVERIANA</a:t>
          </a:r>
        </a:p>
        <a:p>
          <a:r>
            <a:rPr lang="es-CO" sz="1200" b="1"/>
            <a:t>VICERRECTORÍA</a:t>
          </a:r>
          <a:r>
            <a:rPr lang="es-CO" sz="1200" b="1" baseline="0"/>
            <a:t> ADMINISTRATIVA</a:t>
          </a:r>
          <a:endParaRPr lang="es-CO" sz="1200" b="1"/>
        </a:p>
        <a:p>
          <a:r>
            <a:rPr lang="es-CO" sz="1200" b="0"/>
            <a:t>DIRECCIÓN</a:t>
          </a:r>
          <a:r>
            <a:rPr lang="es-CO" sz="1200" b="0" baseline="0"/>
            <a:t> FINANCIERA</a:t>
          </a:r>
          <a:endParaRPr lang="es-CO" sz="1200" b="0"/>
        </a:p>
        <a:p>
          <a:r>
            <a:rPr lang="es-CO" sz="1200"/>
            <a:t>VALORES DE MATRÍCULA</a:t>
          </a:r>
        </a:p>
        <a:p>
          <a:r>
            <a:rPr lang="es-CO" sz="1200"/>
            <a:t>AÑO 2025</a:t>
          </a:r>
        </a:p>
        <a:p>
          <a:r>
            <a:rPr lang="es-CO" sz="1200"/>
            <a:t>PROGRAMAS</a:t>
          </a:r>
          <a:r>
            <a:rPr lang="es-CO" sz="1200" baseline="0"/>
            <a:t> DE PREGRADO</a:t>
          </a:r>
          <a:endParaRPr lang="es-CO"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133349</xdr:colOff>
      <xdr:row>1</xdr:row>
      <xdr:rowOff>38100</xdr:rowOff>
    </xdr:from>
    <xdr:to>
      <xdr:col>2</xdr:col>
      <xdr:colOff>716248</xdr:colOff>
      <xdr:row>7</xdr:row>
      <xdr:rowOff>123825</xdr:rowOff>
    </xdr:to>
    <xdr:pic>
      <xdr:nvPicPr>
        <xdr:cNvPr id="6" name="Picture 1">
          <a:extLst>
            <a:ext uri="{FF2B5EF4-FFF2-40B4-BE49-F238E27FC236}">
              <a16:creationId xmlns:a16="http://schemas.microsoft.com/office/drawing/2014/main" id="{B2092F30-C3DD-419D-B821-95DBF2C262D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0049" y="190500"/>
          <a:ext cx="1230599" cy="1019175"/>
        </a:xfrm>
        <a:prstGeom prst="rect">
          <a:avLst/>
        </a:prstGeom>
        <a:noFill/>
        <a:ln w="9525">
          <a:noFill/>
          <a:miter lim="800000"/>
          <a:headEnd/>
          <a:tailEnd/>
        </a:ln>
      </xdr:spPr>
    </xdr:pic>
    <xdr:clientData/>
  </xdr:twoCellAnchor>
  <xdr:twoCellAnchor>
    <xdr:from>
      <xdr:col>2</xdr:col>
      <xdr:colOff>676274</xdr:colOff>
      <xdr:row>1</xdr:row>
      <xdr:rowOff>28576</xdr:rowOff>
    </xdr:from>
    <xdr:to>
      <xdr:col>3</xdr:col>
      <xdr:colOff>428624</xdr:colOff>
      <xdr:row>8</xdr:row>
      <xdr:rowOff>95251</xdr:rowOff>
    </xdr:to>
    <xdr:sp macro="" textlink="">
      <xdr:nvSpPr>
        <xdr:cNvPr id="7" name="CuadroTexto 6">
          <a:extLst>
            <a:ext uri="{FF2B5EF4-FFF2-40B4-BE49-F238E27FC236}">
              <a16:creationId xmlns:a16="http://schemas.microsoft.com/office/drawing/2014/main" id="{EFB8E81A-A955-4EDF-93EA-18BA4081FBC8}"/>
            </a:ext>
          </a:extLst>
        </xdr:cNvPr>
        <xdr:cNvSpPr txBox="1"/>
      </xdr:nvSpPr>
      <xdr:spPr>
        <a:xfrm>
          <a:off x="1590674" y="180976"/>
          <a:ext cx="5629275" cy="1152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t>PONTIFICIA UNIVERSIDAD JAVERIANA</a:t>
          </a:r>
        </a:p>
        <a:p>
          <a:r>
            <a:rPr lang="es-CO" sz="1100" b="1">
              <a:solidFill>
                <a:schemeClr val="dk1"/>
              </a:solidFill>
              <a:effectLst/>
              <a:latin typeface="+mn-lt"/>
              <a:ea typeface="+mn-ea"/>
              <a:cs typeface="+mn-cs"/>
            </a:rPr>
            <a:t>VICERRECTORÍA</a:t>
          </a:r>
          <a:r>
            <a:rPr lang="es-CO" sz="1100" b="1" baseline="0">
              <a:solidFill>
                <a:schemeClr val="dk1"/>
              </a:solidFill>
              <a:effectLst/>
              <a:latin typeface="+mn-lt"/>
              <a:ea typeface="+mn-ea"/>
              <a:cs typeface="+mn-cs"/>
            </a:rPr>
            <a:t> ADMINISTRATIVA</a:t>
          </a:r>
          <a:endParaRPr lang="es-CO" sz="1200">
            <a:effectLst/>
          </a:endParaRPr>
        </a:p>
        <a:p>
          <a:r>
            <a:rPr lang="es-CO" sz="1100" b="0">
              <a:solidFill>
                <a:schemeClr val="dk1"/>
              </a:solidFill>
              <a:effectLst/>
              <a:latin typeface="+mn-lt"/>
              <a:ea typeface="+mn-ea"/>
              <a:cs typeface="+mn-cs"/>
            </a:rPr>
            <a:t>DIRECCIÓN</a:t>
          </a:r>
          <a:r>
            <a:rPr lang="es-CO" sz="1100" b="0" baseline="0">
              <a:solidFill>
                <a:schemeClr val="dk1"/>
              </a:solidFill>
              <a:effectLst/>
              <a:latin typeface="+mn-lt"/>
              <a:ea typeface="+mn-ea"/>
              <a:cs typeface="+mn-cs"/>
            </a:rPr>
            <a:t> FINANCIERA</a:t>
          </a:r>
          <a:endParaRPr lang="es-CO" sz="1200">
            <a:effectLst/>
          </a:endParaRPr>
        </a:p>
        <a:p>
          <a:r>
            <a:rPr lang="es-CO" sz="1200"/>
            <a:t>VALORES DE MATRÍCULA</a:t>
          </a:r>
        </a:p>
        <a:p>
          <a:r>
            <a:rPr lang="es-CO" sz="1200"/>
            <a:t>AÑO 2025</a:t>
          </a:r>
        </a:p>
        <a:p>
          <a:r>
            <a:rPr lang="es-CO" sz="1200"/>
            <a:t>PROGRAMAS</a:t>
          </a:r>
          <a:r>
            <a:rPr lang="es-CO" sz="1200" baseline="0"/>
            <a:t> DE POSGRADOS</a:t>
          </a:r>
          <a:endParaRPr lang="es-CO" sz="12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37EC6-56E1-49AE-9F1E-C7A9FACEE8EA}">
  <dimension ref="B14:N21"/>
  <sheetViews>
    <sheetView workbookViewId="0">
      <selection activeCell="B20" sqref="B20:N20"/>
    </sheetView>
  </sheetViews>
  <sheetFormatPr baseColWidth="10" defaultColWidth="10.85546875" defaultRowHeight="15" x14ac:dyDescent="0.25"/>
  <cols>
    <col min="1" max="16384" width="10.85546875" style="3"/>
  </cols>
  <sheetData>
    <row r="14" spans="2:2" ht="19.5" x14ac:dyDescent="0.25">
      <c r="B14" s="4" t="s">
        <v>0</v>
      </c>
    </row>
    <row r="15" spans="2:2" ht="18" x14ac:dyDescent="0.25">
      <c r="B15" s="5" t="s">
        <v>1</v>
      </c>
    </row>
    <row r="17" spans="2:14" x14ac:dyDescent="0.25">
      <c r="B17" s="242" t="s">
        <v>2</v>
      </c>
      <c r="C17" s="242"/>
      <c r="D17" s="242"/>
      <c r="E17" s="242"/>
      <c r="F17" s="242"/>
      <c r="G17" s="242"/>
      <c r="H17" s="242"/>
      <c r="I17" s="242"/>
      <c r="J17" s="242"/>
      <c r="K17" s="242"/>
      <c r="L17" s="242"/>
      <c r="M17" s="242"/>
      <c r="N17" s="242"/>
    </row>
    <row r="18" spans="2:14" x14ac:dyDescent="0.25">
      <c r="B18" s="243" t="s">
        <v>3</v>
      </c>
      <c r="C18" s="243"/>
      <c r="D18" s="243"/>
      <c r="E18" s="243"/>
      <c r="F18" s="243"/>
      <c r="G18" s="243"/>
      <c r="H18" s="243"/>
      <c r="I18" s="243"/>
      <c r="J18" s="243"/>
      <c r="K18" s="243"/>
      <c r="L18" s="243"/>
      <c r="M18" s="243"/>
      <c r="N18" s="243"/>
    </row>
    <row r="19" spans="2:14" x14ac:dyDescent="0.25">
      <c r="B19" s="243" t="s">
        <v>4</v>
      </c>
      <c r="C19" s="243"/>
      <c r="D19" s="243"/>
      <c r="E19" s="243"/>
      <c r="F19" s="243"/>
      <c r="G19" s="243"/>
      <c r="H19" s="243"/>
      <c r="I19" s="243"/>
      <c r="J19" s="243"/>
      <c r="K19" s="243"/>
      <c r="L19" s="243"/>
      <c r="M19" s="243"/>
      <c r="N19" s="243"/>
    </row>
    <row r="20" spans="2:14" x14ac:dyDescent="0.25">
      <c r="B20" s="243" t="s">
        <v>5</v>
      </c>
      <c r="C20" s="243"/>
      <c r="D20" s="243"/>
      <c r="E20" s="243"/>
      <c r="F20" s="243"/>
      <c r="G20" s="243"/>
      <c r="H20" s="243"/>
      <c r="I20" s="243"/>
      <c r="J20" s="243"/>
      <c r="K20" s="243"/>
      <c r="L20" s="243"/>
      <c r="M20" s="243"/>
      <c r="N20" s="243"/>
    </row>
    <row r="21" spans="2:14" x14ac:dyDescent="0.25">
      <c r="B21" s="243" t="s">
        <v>6</v>
      </c>
      <c r="C21" s="243"/>
      <c r="D21" s="243"/>
      <c r="E21" s="243"/>
      <c r="F21" s="243"/>
      <c r="G21" s="243"/>
      <c r="H21" s="243"/>
      <c r="I21" s="243"/>
      <c r="J21" s="243"/>
      <c r="K21" s="243"/>
      <c r="L21" s="243"/>
      <c r="M21" s="243"/>
      <c r="N21" s="243"/>
    </row>
  </sheetData>
  <sheetProtection password="B0CC" sheet="1" formatCells="0" formatColumns="0" formatRows="0" insertColumns="0" insertRows="0" insertHyperlinks="0" deleteColumns="0" deleteRows="0" sort="0" autoFilter="0" pivotTables="0"/>
  <mergeCells count="5">
    <mergeCell ref="B17:N17"/>
    <mergeCell ref="B18:N18"/>
    <mergeCell ref="B21:N21"/>
    <mergeCell ref="B19:N19"/>
    <mergeCell ref="B20:N20"/>
  </mergeCells>
  <hyperlinks>
    <hyperlink ref="B18:N18" location="'Valor de los proyectos 2025'!A1" display="Proyectos 2025" xr:uid="{8CE2258B-DCB2-444E-A69A-83212FCC08D8}"/>
    <hyperlink ref="B21:N21" location="'OtrosConceptos 2024_2025'!A1" display="Otros Conceptos 2024-2025" xr:uid="{F0E32106-25A5-41A4-9920-3539341C54A8}"/>
    <hyperlink ref="B20:N20" location="Valoresmatriculas2023_2024!A1" display="Valores de Matrícula 2023-2024" xr:uid="{6A0BA512-D1C2-425E-AF3A-EA157B7DBFBB}"/>
    <hyperlink ref="B19" location="Valoresmatriculaspreg2024_2025!A1" display="Valores de Matrícula Pregrado 2024-2025" xr:uid="{2F4B1E12-7516-4BC5-AD29-08250A87F9DB}"/>
    <hyperlink ref="B20" location="Valoresmatriculaspos2024_2025!A1" display="Valores de Matrícula Posgrado 2024-2025" xr:uid="{EBC7BFB1-5864-404E-AC9F-5637C143AE09}"/>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6B212-26D2-49C6-966F-C1857651D47E}">
  <dimension ref="A1:K14"/>
  <sheetViews>
    <sheetView zoomScale="90" zoomScaleNormal="90" workbookViewId="0">
      <selection activeCell="B24" sqref="B24"/>
    </sheetView>
  </sheetViews>
  <sheetFormatPr baseColWidth="10" defaultColWidth="11.42578125" defaultRowHeight="15" x14ac:dyDescent="0.25"/>
  <cols>
    <col min="2" max="2" width="19.85546875" bestFit="1" customWidth="1"/>
    <col min="3" max="3" width="5.85546875" customWidth="1"/>
    <col min="4" max="4" width="67" style="7" customWidth="1"/>
    <col min="5" max="9" width="14.85546875" customWidth="1"/>
    <col min="10" max="10" width="15.28515625" customWidth="1"/>
    <col min="11" max="11" width="24.140625" style="8" customWidth="1"/>
    <col min="12" max="12" width="15" bestFit="1" customWidth="1"/>
  </cols>
  <sheetData>
    <row r="1" spans="1:11" x14ac:dyDescent="0.25">
      <c r="A1" s="1" t="s">
        <v>7</v>
      </c>
    </row>
    <row r="2" spans="1:11" x14ac:dyDescent="0.25">
      <c r="C2" s="250" t="s">
        <v>8</v>
      </c>
      <c r="D2" s="250"/>
      <c r="E2" s="250"/>
      <c r="F2" s="250"/>
      <c r="G2" s="250"/>
      <c r="H2" s="250"/>
      <c r="I2" s="250"/>
      <c r="J2" s="250"/>
      <c r="K2" s="250"/>
    </row>
    <row r="3" spans="1:11" x14ac:dyDescent="0.25">
      <c r="C3" s="251" t="s">
        <v>9</v>
      </c>
      <c r="D3" s="251"/>
      <c r="E3" s="251"/>
      <c r="F3" s="251"/>
      <c r="G3" s="251"/>
      <c r="H3" s="251"/>
      <c r="I3" s="251"/>
      <c r="J3" s="251"/>
      <c r="K3" s="251"/>
    </row>
    <row r="4" spans="1:11" x14ac:dyDescent="0.25">
      <c r="C4" s="252" t="s">
        <v>10</v>
      </c>
      <c r="D4" s="252"/>
      <c r="E4" s="252"/>
      <c r="F4" s="252"/>
      <c r="G4" s="252"/>
      <c r="H4" s="252"/>
      <c r="I4" s="252"/>
      <c r="J4" s="252"/>
      <c r="K4" s="252"/>
    </row>
    <row r="5" spans="1:11" x14ac:dyDescent="0.25">
      <c r="C5" s="253" t="s">
        <v>11</v>
      </c>
      <c r="D5" s="253"/>
      <c r="E5" s="253"/>
      <c r="F5" s="253"/>
      <c r="G5" s="253"/>
      <c r="H5" s="253"/>
      <c r="I5" s="253"/>
      <c r="J5" s="253"/>
      <c r="K5" s="253"/>
    </row>
    <row r="6" spans="1:11" x14ac:dyDescent="0.25">
      <c r="C6" s="253"/>
      <c r="D6" s="253"/>
      <c r="E6" s="253"/>
      <c r="F6" s="253"/>
      <c r="G6" s="253"/>
      <c r="H6" s="253"/>
      <c r="I6" s="253"/>
      <c r="J6" s="253"/>
      <c r="K6" s="253"/>
    </row>
    <row r="7" spans="1:11" x14ac:dyDescent="0.25">
      <c r="C7" s="253"/>
      <c r="D7" s="253"/>
      <c r="E7" s="253"/>
      <c r="F7" s="253"/>
      <c r="G7" s="253"/>
      <c r="H7" s="253"/>
      <c r="I7" s="253"/>
      <c r="J7" s="253"/>
      <c r="K7" s="253"/>
    </row>
    <row r="8" spans="1:11" x14ac:dyDescent="0.25">
      <c r="C8" t="s">
        <v>12</v>
      </c>
    </row>
    <row r="9" spans="1:11" ht="15.75" thickBot="1" x14ac:dyDescent="0.3"/>
    <row r="10" spans="1:11" ht="15.75" thickBot="1" x14ac:dyDescent="0.3">
      <c r="G10" s="254" t="s">
        <v>13</v>
      </c>
      <c r="H10" s="255"/>
      <c r="I10" s="256"/>
      <c r="J10" s="257"/>
    </row>
    <row r="11" spans="1:11" ht="45.75" thickBot="1" x14ac:dyDescent="0.3">
      <c r="B11" s="9" t="s">
        <v>14</v>
      </c>
      <c r="C11" s="248" t="s">
        <v>15</v>
      </c>
      <c r="D11" s="249"/>
      <c r="E11" s="9" t="s">
        <v>16</v>
      </c>
      <c r="F11" s="10" t="s">
        <v>17</v>
      </c>
      <c r="G11" s="11" t="s">
        <v>18</v>
      </c>
      <c r="H11" s="12" t="s">
        <v>19</v>
      </c>
      <c r="I11" s="13" t="s">
        <v>20</v>
      </c>
      <c r="J11" s="13" t="s">
        <v>21</v>
      </c>
      <c r="K11" s="10" t="s">
        <v>22</v>
      </c>
    </row>
    <row r="12" spans="1:11" ht="48" customHeight="1" thickBot="1" x14ac:dyDescent="0.3">
      <c r="B12" s="15">
        <v>4</v>
      </c>
      <c r="C12" s="247" t="s">
        <v>23</v>
      </c>
      <c r="D12" s="247"/>
      <c r="E12" s="247"/>
      <c r="F12" s="247"/>
      <c r="G12" s="247"/>
      <c r="H12" s="247"/>
      <c r="I12" s="247"/>
      <c r="J12" s="247"/>
      <c r="K12" s="16">
        <f>SUM(K13)</f>
        <v>4200</v>
      </c>
    </row>
    <row r="13" spans="1:11" ht="153" customHeight="1" thickBot="1" x14ac:dyDescent="0.3">
      <c r="B13" s="26"/>
      <c r="C13" s="17" t="s">
        <v>24</v>
      </c>
      <c r="D13" s="18" t="s">
        <v>664</v>
      </c>
      <c r="E13" s="14">
        <v>45658</v>
      </c>
      <c r="F13" s="14">
        <v>46022</v>
      </c>
      <c r="G13" s="19" t="s">
        <v>25</v>
      </c>
      <c r="H13" s="19"/>
      <c r="I13" s="19"/>
      <c r="J13" s="19"/>
      <c r="K13" s="20">
        <v>4200</v>
      </c>
    </row>
    <row r="14" spans="1:11" ht="48" customHeight="1" thickBot="1" x14ac:dyDescent="0.3">
      <c r="C14" s="244" t="s">
        <v>26</v>
      </c>
      <c r="D14" s="245"/>
      <c r="E14" s="245"/>
      <c r="F14" s="245"/>
      <c r="G14" s="245"/>
      <c r="H14" s="245"/>
      <c r="I14" s="245"/>
      <c r="J14" s="246"/>
      <c r="K14" s="21">
        <f>K12</f>
        <v>4200</v>
      </c>
    </row>
  </sheetData>
  <sheetProtection password="B0CC" sheet="1" formatCells="0" formatColumns="0" formatRows="0" insertColumns="0" insertRows="0" insertHyperlinks="0" deleteColumns="0" deleteRows="0" sort="0" autoFilter="0"/>
  <mergeCells count="8">
    <mergeCell ref="C14:J14"/>
    <mergeCell ref="C12:J12"/>
    <mergeCell ref="C11:D11"/>
    <mergeCell ref="C2:K2"/>
    <mergeCell ref="C3:K3"/>
    <mergeCell ref="C4:K4"/>
    <mergeCell ref="C5:K7"/>
    <mergeCell ref="G10:J10"/>
  </mergeCells>
  <hyperlinks>
    <hyperlink ref="A1" location="Contenido!A1" display="Volver al menú" xr:uid="{2559EE33-A63B-4AE6-8BFC-F3D4F47333F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C5275-8DDA-47BB-9DD9-D42FF145EE45}">
  <dimension ref="A1:U217"/>
  <sheetViews>
    <sheetView showGridLines="0" tabSelected="1" topLeftCell="D1" zoomScaleNormal="100" workbookViewId="0">
      <pane ySplit="11" topLeftCell="A12" activePane="bottomLeft" state="frozen"/>
      <selection pane="bottomLeft" activeCell="G18" sqref="G18"/>
    </sheetView>
  </sheetViews>
  <sheetFormatPr baseColWidth="10" defaultColWidth="11.42578125" defaultRowHeight="12" x14ac:dyDescent="0.2"/>
  <cols>
    <col min="1" max="1" width="11.28515625" style="240" customWidth="1"/>
    <col min="2" max="2" width="7.42578125" style="27" customWidth="1"/>
    <col min="3" max="3" width="83.140625" style="27" bestFit="1" customWidth="1"/>
    <col min="4" max="4" width="40.7109375" style="27" customWidth="1"/>
    <col min="5" max="5" width="12" style="28" customWidth="1"/>
    <col min="6" max="6" width="11.7109375" style="28" customWidth="1"/>
    <col min="7" max="8" width="8.5703125" style="29" customWidth="1"/>
    <col min="9" max="9" width="11.7109375" style="27" customWidth="1"/>
    <col min="10" max="10" width="12" style="30" customWidth="1"/>
    <col min="11" max="11" width="10.7109375" style="28" customWidth="1"/>
    <col min="12" max="12" width="13.28515625" style="31" customWidth="1"/>
    <col min="13" max="13" width="77.85546875" style="31" hidden="1" customWidth="1"/>
    <col min="14" max="14" width="14.85546875" style="27" customWidth="1"/>
    <col min="15" max="15" width="17.42578125" style="27" customWidth="1"/>
    <col min="16" max="16" width="17.28515625" style="27" customWidth="1"/>
    <col min="17" max="17" width="17" style="27" customWidth="1"/>
    <col min="18" max="18" width="2.5703125" style="27" customWidth="1"/>
    <col min="19" max="19" width="19.7109375" style="27" hidden="1" customWidth="1"/>
    <col min="20" max="20" width="19" style="27" hidden="1" customWidth="1"/>
    <col min="21" max="21" width="0" style="27" hidden="1" customWidth="1"/>
    <col min="22" max="16384" width="11.42578125" style="27"/>
  </cols>
  <sheetData>
    <row r="1" spans="1:21" ht="12" customHeight="1" x14ac:dyDescent="0.2"/>
    <row r="2" spans="1:21" ht="15" x14ac:dyDescent="0.25">
      <c r="A2" s="6" t="s">
        <v>7</v>
      </c>
    </row>
    <row r="5" spans="1:21" x14ac:dyDescent="0.2">
      <c r="C5" s="32"/>
      <c r="D5" s="32"/>
      <c r="E5" s="33"/>
      <c r="G5" s="34"/>
      <c r="H5" s="34"/>
    </row>
    <row r="6" spans="1:21" x14ac:dyDescent="0.2">
      <c r="C6" s="32"/>
      <c r="D6" s="32"/>
      <c r="E6" s="33"/>
      <c r="G6" s="34"/>
      <c r="H6" s="31"/>
    </row>
    <row r="7" spans="1:21" x14ac:dyDescent="0.2">
      <c r="C7" s="22"/>
      <c r="D7" s="22"/>
      <c r="E7" s="24"/>
      <c r="G7" s="23"/>
      <c r="H7" s="23"/>
    </row>
    <row r="8" spans="1:21" x14ac:dyDescent="0.2">
      <c r="C8" s="32"/>
      <c r="D8" s="32"/>
      <c r="E8" s="33"/>
      <c r="G8" s="258"/>
      <c r="H8" s="258"/>
    </row>
    <row r="9" spans="1:21" x14ac:dyDescent="0.2">
      <c r="C9" s="32"/>
      <c r="D9" s="32"/>
      <c r="E9" s="33"/>
      <c r="G9" s="258"/>
      <c r="H9" s="258"/>
      <c r="M9" s="35" t="s">
        <v>27</v>
      </c>
      <c r="N9" s="260"/>
      <c r="O9" s="260"/>
      <c r="P9" s="260"/>
      <c r="Q9" s="260"/>
      <c r="R9" s="28"/>
      <c r="S9" s="36" t="s">
        <v>28</v>
      </c>
      <c r="T9" s="36"/>
      <c r="U9" s="36"/>
    </row>
    <row r="10" spans="1:21" x14ac:dyDescent="0.2">
      <c r="G10" s="259"/>
      <c r="H10" s="259"/>
      <c r="P10" s="37">
        <v>5.4100000000000002E-2</v>
      </c>
    </row>
    <row r="11" spans="1:21" s="38" customFormat="1" ht="48" x14ac:dyDescent="0.2">
      <c r="A11" s="241" t="s">
        <v>29</v>
      </c>
      <c r="B11" s="39" t="s">
        <v>30</v>
      </c>
      <c r="C11" s="39" t="s">
        <v>31</v>
      </c>
      <c r="D11" s="40" t="s">
        <v>32</v>
      </c>
      <c r="E11" s="41" t="s">
        <v>33</v>
      </c>
      <c r="F11" s="40" t="s">
        <v>34</v>
      </c>
      <c r="G11" s="42" t="s">
        <v>35</v>
      </c>
      <c r="H11" s="42" t="s">
        <v>36</v>
      </c>
      <c r="I11" s="40" t="s">
        <v>37</v>
      </c>
      <c r="J11" s="40" t="s">
        <v>38</v>
      </c>
      <c r="K11" s="43" t="s">
        <v>39</v>
      </c>
      <c r="L11" s="44" t="s">
        <v>40</v>
      </c>
      <c r="M11" s="45" t="s">
        <v>41</v>
      </c>
      <c r="N11" s="46" t="s">
        <v>42</v>
      </c>
      <c r="O11" s="47" t="s">
        <v>43</v>
      </c>
      <c r="P11" s="47" t="s">
        <v>44</v>
      </c>
      <c r="Q11" s="48" t="s">
        <v>45</v>
      </c>
      <c r="R11" s="49"/>
      <c r="S11" s="46" t="s">
        <v>46</v>
      </c>
      <c r="T11" s="48" t="s">
        <v>47</v>
      </c>
    </row>
    <row r="12" spans="1:21" x14ac:dyDescent="0.2">
      <c r="A12" s="240">
        <v>1</v>
      </c>
      <c r="B12" s="50"/>
      <c r="C12" s="51" t="s">
        <v>48</v>
      </c>
      <c r="D12" s="51"/>
      <c r="E12" s="52"/>
      <c r="F12" s="52"/>
      <c r="G12" s="53"/>
      <c r="H12" s="53"/>
      <c r="I12" s="51"/>
      <c r="J12" s="54"/>
      <c r="K12" s="55"/>
      <c r="L12" s="56"/>
      <c r="N12" s="163"/>
      <c r="O12" s="170"/>
      <c r="P12" s="170"/>
      <c r="Q12" s="170"/>
      <c r="S12" s="57"/>
    </row>
    <row r="13" spans="1:21" ht="12" customHeight="1" x14ac:dyDescent="0.2">
      <c r="A13" s="240">
        <v>2</v>
      </c>
      <c r="B13" s="58" t="s">
        <v>49</v>
      </c>
      <c r="C13" s="59" t="s">
        <v>50</v>
      </c>
      <c r="D13" s="59" t="s">
        <v>51</v>
      </c>
      <c r="E13" s="60">
        <v>962</v>
      </c>
      <c r="F13" s="61">
        <v>10</v>
      </c>
      <c r="G13" s="62" t="s">
        <v>52</v>
      </c>
      <c r="H13" s="62" t="s">
        <v>53</v>
      </c>
      <c r="I13" s="59" t="s">
        <v>54</v>
      </c>
      <c r="J13" s="63">
        <v>17680000</v>
      </c>
      <c r="K13" s="64">
        <v>5.4100000000000002E-2</v>
      </c>
      <c r="L13" s="65">
        <f t="shared" ref="L13:L18" si="0">+ROUND((J13*K13)+J13,-3)</f>
        <v>18636000</v>
      </c>
      <c r="M13" s="66"/>
      <c r="N13" s="166"/>
      <c r="O13" s="171"/>
      <c r="P13" s="171"/>
      <c r="Q13" s="171"/>
      <c r="S13" s="57"/>
    </row>
    <row r="14" spans="1:21" ht="12" customHeight="1" x14ac:dyDescent="0.2">
      <c r="A14" s="240">
        <v>3</v>
      </c>
      <c r="B14" s="58" t="s">
        <v>49</v>
      </c>
      <c r="C14" s="59" t="s">
        <v>50</v>
      </c>
      <c r="D14" s="59" t="s">
        <v>55</v>
      </c>
      <c r="E14" s="60">
        <v>962</v>
      </c>
      <c r="F14" s="61">
        <v>10</v>
      </c>
      <c r="G14" s="62" t="s">
        <v>56</v>
      </c>
      <c r="H14" s="62" t="s">
        <v>57</v>
      </c>
      <c r="I14" s="59" t="s">
        <v>54</v>
      </c>
      <c r="J14" s="63">
        <v>17840000</v>
      </c>
      <c r="K14" s="64">
        <v>5.4100000000000002E-2</v>
      </c>
      <c r="L14" s="65">
        <f t="shared" si="0"/>
        <v>18805000</v>
      </c>
      <c r="M14" s="66"/>
      <c r="N14" s="166"/>
      <c r="O14" s="171"/>
      <c r="P14" s="171"/>
      <c r="Q14" s="171"/>
      <c r="S14" s="57"/>
    </row>
    <row r="15" spans="1:21" ht="12" customHeight="1" x14ac:dyDescent="0.2">
      <c r="A15" s="240">
        <v>4</v>
      </c>
      <c r="B15" s="67" t="s">
        <v>49</v>
      </c>
      <c r="C15" s="68" t="s">
        <v>50</v>
      </c>
      <c r="D15" s="68" t="s">
        <v>58</v>
      </c>
      <c r="E15" s="69">
        <v>962</v>
      </c>
      <c r="F15" s="69">
        <v>10</v>
      </c>
      <c r="G15" s="70" t="s">
        <v>59</v>
      </c>
      <c r="H15" s="70" t="s">
        <v>60</v>
      </c>
      <c r="I15" s="68" t="s">
        <v>54</v>
      </c>
      <c r="J15" s="71">
        <v>17840000</v>
      </c>
      <c r="K15" s="72">
        <v>6.4100000000000004E-2</v>
      </c>
      <c r="L15" s="73">
        <f t="shared" si="0"/>
        <v>18984000</v>
      </c>
      <c r="M15" s="74"/>
      <c r="N15" s="164">
        <f>ROUND((S15/L15),0)</f>
        <v>158</v>
      </c>
      <c r="O15" s="172">
        <f>L15*N15</f>
        <v>2999472000</v>
      </c>
      <c r="P15" s="172">
        <f>+(J15+(J15*$P$10))*N15</f>
        <v>2971212752</v>
      </c>
      <c r="Q15" s="172">
        <f>O15-P15</f>
        <v>28259248</v>
      </c>
      <c r="R15" s="75"/>
      <c r="S15" s="57">
        <v>3001782202.3379631</v>
      </c>
      <c r="T15" s="27">
        <v>190</v>
      </c>
    </row>
    <row r="16" spans="1:21" ht="12" customHeight="1" x14ac:dyDescent="0.2">
      <c r="A16" s="240">
        <v>5</v>
      </c>
      <c r="B16" s="58" t="s">
        <v>61</v>
      </c>
      <c r="C16" s="59" t="s">
        <v>62</v>
      </c>
      <c r="D16" s="59" t="s">
        <v>51</v>
      </c>
      <c r="E16" s="60">
        <v>925</v>
      </c>
      <c r="F16" s="61">
        <v>9</v>
      </c>
      <c r="G16" s="62" t="s">
        <v>52</v>
      </c>
      <c r="H16" s="62" t="s">
        <v>53</v>
      </c>
      <c r="I16" s="59" t="s">
        <v>54</v>
      </c>
      <c r="J16" s="63">
        <v>17680000</v>
      </c>
      <c r="K16" s="64">
        <v>5.4100000000000002E-2</v>
      </c>
      <c r="L16" s="65">
        <f t="shared" si="0"/>
        <v>18636000</v>
      </c>
      <c r="M16" s="66"/>
      <c r="N16" s="166"/>
      <c r="O16" s="171"/>
      <c r="P16" s="171"/>
      <c r="Q16" s="171"/>
      <c r="S16" s="57"/>
    </row>
    <row r="17" spans="1:20" ht="12" customHeight="1" x14ac:dyDescent="0.2">
      <c r="A17" s="240">
        <v>6</v>
      </c>
      <c r="B17" s="58" t="s">
        <v>61</v>
      </c>
      <c r="C17" s="59" t="s">
        <v>62</v>
      </c>
      <c r="D17" s="59" t="s">
        <v>55</v>
      </c>
      <c r="E17" s="60">
        <v>925</v>
      </c>
      <c r="F17" s="61">
        <v>9</v>
      </c>
      <c r="G17" s="62" t="s">
        <v>56</v>
      </c>
      <c r="H17" s="62" t="s">
        <v>57</v>
      </c>
      <c r="I17" s="59" t="s">
        <v>54</v>
      </c>
      <c r="J17" s="63">
        <v>17840000</v>
      </c>
      <c r="K17" s="64">
        <v>5.4100000000000002E-2</v>
      </c>
      <c r="L17" s="65">
        <f t="shared" si="0"/>
        <v>18805000</v>
      </c>
      <c r="M17" s="66"/>
      <c r="N17" s="166"/>
      <c r="O17" s="171"/>
      <c r="P17" s="171"/>
      <c r="Q17" s="171"/>
      <c r="S17" s="57"/>
    </row>
    <row r="18" spans="1:20" ht="12" customHeight="1" x14ac:dyDescent="0.2">
      <c r="A18" s="240">
        <v>7</v>
      </c>
      <c r="B18" s="67" t="s">
        <v>61</v>
      </c>
      <c r="C18" s="68" t="s">
        <v>62</v>
      </c>
      <c r="D18" s="68" t="s">
        <v>58</v>
      </c>
      <c r="E18" s="69">
        <v>925</v>
      </c>
      <c r="F18" s="69">
        <v>9</v>
      </c>
      <c r="G18" s="70" t="s">
        <v>59</v>
      </c>
      <c r="H18" s="70" t="s">
        <v>60</v>
      </c>
      <c r="I18" s="68" t="s">
        <v>54</v>
      </c>
      <c r="J18" s="71">
        <v>17840000</v>
      </c>
      <c r="K18" s="72">
        <v>6.4100000000000004E-2</v>
      </c>
      <c r="L18" s="73">
        <f t="shared" si="0"/>
        <v>18984000</v>
      </c>
      <c r="M18" s="74"/>
      <c r="N18" s="164">
        <f>ROUND((S18/L18),0)</f>
        <v>93</v>
      </c>
      <c r="O18" s="172">
        <f>L18*N18</f>
        <v>1765512000</v>
      </c>
      <c r="P18" s="172">
        <f>+(J18+(J18*$P$10))*N18</f>
        <v>1748878392</v>
      </c>
      <c r="Q18" s="172">
        <f>O18-P18</f>
        <v>16633608</v>
      </c>
      <c r="R18" s="75"/>
      <c r="S18" s="57">
        <v>1758509181.8990457</v>
      </c>
      <c r="T18" s="27">
        <v>130</v>
      </c>
    </row>
    <row r="19" spans="1:20" ht="12" customHeight="1" x14ac:dyDescent="0.2">
      <c r="A19" s="240">
        <v>8</v>
      </c>
      <c r="B19" s="58"/>
      <c r="C19" s="59"/>
      <c r="D19" s="59"/>
      <c r="E19" s="60"/>
      <c r="F19" s="60"/>
      <c r="G19" s="62"/>
      <c r="H19" s="62"/>
      <c r="I19" s="59"/>
      <c r="J19" s="63"/>
      <c r="K19" s="64"/>
      <c r="L19" s="65"/>
      <c r="M19" s="66"/>
      <c r="N19" s="165"/>
      <c r="O19" s="171"/>
      <c r="P19" s="171"/>
      <c r="Q19" s="171"/>
      <c r="S19" s="57"/>
    </row>
    <row r="20" spans="1:20" ht="12" customHeight="1" x14ac:dyDescent="0.2">
      <c r="A20" s="240">
        <v>9</v>
      </c>
      <c r="B20" s="58"/>
      <c r="C20" s="76" t="s">
        <v>63</v>
      </c>
      <c r="D20" s="59"/>
      <c r="E20" s="60"/>
      <c r="F20" s="77"/>
      <c r="G20" s="78"/>
      <c r="H20" s="78"/>
      <c r="I20" s="76"/>
      <c r="J20" s="63"/>
      <c r="K20" s="79"/>
      <c r="L20" s="65"/>
      <c r="M20" s="66"/>
      <c r="N20" s="167"/>
      <c r="O20" s="171"/>
      <c r="P20" s="171"/>
      <c r="Q20" s="171"/>
      <c r="S20" s="57"/>
    </row>
    <row r="21" spans="1:20" ht="12" customHeight="1" x14ac:dyDescent="0.2">
      <c r="A21" s="240">
        <v>10</v>
      </c>
      <c r="B21" s="58" t="s">
        <v>64</v>
      </c>
      <c r="C21" s="59" t="s">
        <v>65</v>
      </c>
      <c r="D21" s="59" t="s">
        <v>51</v>
      </c>
      <c r="E21" s="60">
        <v>926</v>
      </c>
      <c r="F21" s="60">
        <v>9</v>
      </c>
      <c r="G21" s="62" t="s">
        <v>52</v>
      </c>
      <c r="H21" s="62" t="s">
        <v>53</v>
      </c>
      <c r="I21" s="59" t="s">
        <v>54</v>
      </c>
      <c r="J21" s="63">
        <v>15626000</v>
      </c>
      <c r="K21" s="64">
        <v>5.4100000000000002E-2</v>
      </c>
      <c r="L21" s="65">
        <f t="shared" ref="L21:L29" si="1">+ROUND((J21*K21)+J21,-3)</f>
        <v>16471000</v>
      </c>
      <c r="M21" s="66"/>
      <c r="N21" s="165"/>
      <c r="O21" s="171"/>
      <c r="P21" s="171"/>
      <c r="Q21" s="171"/>
      <c r="S21" s="57"/>
    </row>
    <row r="22" spans="1:20" ht="12" customHeight="1" x14ac:dyDescent="0.2">
      <c r="A22" s="240">
        <v>11</v>
      </c>
      <c r="B22" s="58" t="s">
        <v>64</v>
      </c>
      <c r="C22" s="59" t="s">
        <v>65</v>
      </c>
      <c r="D22" s="59" t="s">
        <v>55</v>
      </c>
      <c r="E22" s="60">
        <v>926</v>
      </c>
      <c r="F22" s="60">
        <v>9</v>
      </c>
      <c r="G22" s="62" t="s">
        <v>56</v>
      </c>
      <c r="H22" s="62" t="s">
        <v>57</v>
      </c>
      <c r="I22" s="59" t="s">
        <v>54</v>
      </c>
      <c r="J22" s="63">
        <v>15768000</v>
      </c>
      <c r="K22" s="64">
        <v>5.4100000000000002E-2</v>
      </c>
      <c r="L22" s="65">
        <f t="shared" si="1"/>
        <v>16621000</v>
      </c>
      <c r="M22" s="66"/>
      <c r="N22" s="165"/>
      <c r="O22" s="171"/>
      <c r="P22" s="171"/>
      <c r="Q22" s="171"/>
      <c r="S22" s="57"/>
    </row>
    <row r="23" spans="1:20" ht="12" customHeight="1" x14ac:dyDescent="0.2">
      <c r="A23" s="240">
        <v>12</v>
      </c>
      <c r="B23" s="67" t="s">
        <v>64</v>
      </c>
      <c r="C23" s="68" t="s">
        <v>65</v>
      </c>
      <c r="D23" s="68" t="s">
        <v>58</v>
      </c>
      <c r="E23" s="69">
        <v>926</v>
      </c>
      <c r="F23" s="69">
        <v>9</v>
      </c>
      <c r="G23" s="70" t="s">
        <v>59</v>
      </c>
      <c r="H23" s="70" t="s">
        <v>60</v>
      </c>
      <c r="I23" s="68" t="s">
        <v>54</v>
      </c>
      <c r="J23" s="71">
        <v>15768000</v>
      </c>
      <c r="K23" s="72">
        <v>6.4100000000000004E-2</v>
      </c>
      <c r="L23" s="73">
        <f t="shared" si="1"/>
        <v>16779000</v>
      </c>
      <c r="M23" s="74"/>
      <c r="N23" s="164">
        <f>ROUND((S23/L23),0)</f>
        <v>80</v>
      </c>
      <c r="O23" s="172">
        <f>L23*N23</f>
        <v>1342320000</v>
      </c>
      <c r="P23" s="172">
        <f>+(J23+(J23*$P$10))*N23</f>
        <v>1329683904</v>
      </c>
      <c r="Q23" s="172">
        <f>O23-P23</f>
        <v>12636096</v>
      </c>
      <c r="R23" s="75"/>
      <c r="S23" s="57">
        <v>1342300000</v>
      </c>
      <c r="T23" s="27">
        <v>90</v>
      </c>
    </row>
    <row r="24" spans="1:20" ht="12" customHeight="1" x14ac:dyDescent="0.2">
      <c r="A24" s="240">
        <v>13</v>
      </c>
      <c r="B24" s="58" t="s">
        <v>66</v>
      </c>
      <c r="C24" s="59" t="s">
        <v>67</v>
      </c>
      <c r="D24" s="59" t="s">
        <v>51</v>
      </c>
      <c r="E24" s="60">
        <v>4876</v>
      </c>
      <c r="F24" s="60">
        <v>10</v>
      </c>
      <c r="G24" s="62" t="s">
        <v>52</v>
      </c>
      <c r="H24" s="62" t="s">
        <v>53</v>
      </c>
      <c r="I24" s="59" t="s">
        <v>54</v>
      </c>
      <c r="J24" s="63">
        <v>15626000</v>
      </c>
      <c r="K24" s="64">
        <v>5.4100000000000002E-2</v>
      </c>
      <c r="L24" s="65">
        <f t="shared" si="1"/>
        <v>16471000</v>
      </c>
      <c r="M24" s="66"/>
      <c r="N24" s="165"/>
      <c r="O24" s="171"/>
      <c r="P24" s="171"/>
      <c r="Q24" s="171"/>
      <c r="S24" s="57"/>
    </row>
    <row r="25" spans="1:20" ht="12" customHeight="1" x14ac:dyDescent="0.2">
      <c r="A25" s="240">
        <v>14</v>
      </c>
      <c r="B25" s="58" t="s">
        <v>66</v>
      </c>
      <c r="C25" s="59" t="s">
        <v>67</v>
      </c>
      <c r="D25" s="59" t="s">
        <v>55</v>
      </c>
      <c r="E25" s="60">
        <v>4876</v>
      </c>
      <c r="F25" s="60">
        <v>10</v>
      </c>
      <c r="G25" s="62" t="s">
        <v>56</v>
      </c>
      <c r="H25" s="62" t="s">
        <v>57</v>
      </c>
      <c r="I25" s="59" t="s">
        <v>54</v>
      </c>
      <c r="J25" s="63">
        <v>15768000</v>
      </c>
      <c r="K25" s="64">
        <v>5.4100000000000002E-2</v>
      </c>
      <c r="L25" s="65">
        <f t="shared" si="1"/>
        <v>16621000</v>
      </c>
      <c r="M25" s="66"/>
      <c r="N25" s="165"/>
      <c r="O25" s="171"/>
      <c r="P25" s="171"/>
      <c r="Q25" s="171"/>
      <c r="S25" s="57"/>
    </row>
    <row r="26" spans="1:20" ht="12" customHeight="1" x14ac:dyDescent="0.2">
      <c r="A26" s="240">
        <v>15</v>
      </c>
      <c r="B26" s="67" t="s">
        <v>66</v>
      </c>
      <c r="C26" s="68" t="s">
        <v>67</v>
      </c>
      <c r="D26" s="68" t="s">
        <v>58</v>
      </c>
      <c r="E26" s="69">
        <v>4876</v>
      </c>
      <c r="F26" s="69">
        <v>10</v>
      </c>
      <c r="G26" s="70" t="s">
        <v>59</v>
      </c>
      <c r="H26" s="70" t="s">
        <v>60</v>
      </c>
      <c r="I26" s="68" t="s">
        <v>54</v>
      </c>
      <c r="J26" s="71">
        <v>15768000</v>
      </c>
      <c r="K26" s="72">
        <v>6.4100000000000004E-2</v>
      </c>
      <c r="L26" s="73">
        <f t="shared" si="1"/>
        <v>16779000</v>
      </c>
      <c r="M26" s="74"/>
      <c r="N26" s="164">
        <f>ROUND((S26/L26),0)</f>
        <v>100</v>
      </c>
      <c r="O26" s="172">
        <f>L26*N26</f>
        <v>1677900000</v>
      </c>
      <c r="P26" s="172">
        <f>+(J26+(J26*$P$10))*N26</f>
        <v>1662104880</v>
      </c>
      <c r="Q26" s="172">
        <f>O26-P26</f>
        <v>15795120</v>
      </c>
      <c r="R26" s="75"/>
      <c r="S26" s="57">
        <v>1677872000</v>
      </c>
      <c r="T26" s="27">
        <v>110</v>
      </c>
    </row>
    <row r="27" spans="1:20" ht="12" customHeight="1" x14ac:dyDescent="0.2">
      <c r="A27" s="240">
        <v>16</v>
      </c>
      <c r="B27" s="58" t="s">
        <v>68</v>
      </c>
      <c r="C27" s="59" t="s">
        <v>69</v>
      </c>
      <c r="D27" s="59" t="s">
        <v>51</v>
      </c>
      <c r="E27" s="60">
        <v>103081</v>
      </c>
      <c r="F27" s="60">
        <v>8</v>
      </c>
      <c r="G27" s="62" t="s">
        <v>52</v>
      </c>
      <c r="H27" s="62" t="s">
        <v>53</v>
      </c>
      <c r="I27" s="59" t="s">
        <v>54</v>
      </c>
      <c r="J27" s="63">
        <v>15626000</v>
      </c>
      <c r="K27" s="64">
        <v>5.4100000000000002E-2</v>
      </c>
      <c r="L27" s="65">
        <f t="shared" si="1"/>
        <v>16471000</v>
      </c>
      <c r="M27" s="66"/>
      <c r="N27" s="165"/>
      <c r="O27" s="171"/>
      <c r="P27" s="171"/>
      <c r="Q27" s="171"/>
      <c r="S27" s="57"/>
    </row>
    <row r="28" spans="1:20" ht="12" customHeight="1" x14ac:dyDescent="0.2">
      <c r="A28" s="240">
        <v>17</v>
      </c>
      <c r="B28" s="58" t="s">
        <v>68</v>
      </c>
      <c r="C28" s="59" t="s">
        <v>69</v>
      </c>
      <c r="D28" s="59" t="s">
        <v>55</v>
      </c>
      <c r="E28" s="60">
        <v>103081</v>
      </c>
      <c r="F28" s="60">
        <v>8</v>
      </c>
      <c r="G28" s="62" t="s">
        <v>56</v>
      </c>
      <c r="H28" s="62" t="s">
        <v>57</v>
      </c>
      <c r="I28" s="59" t="s">
        <v>54</v>
      </c>
      <c r="J28" s="63">
        <v>15768000</v>
      </c>
      <c r="K28" s="64">
        <v>5.4100000000000002E-2</v>
      </c>
      <c r="L28" s="65">
        <f t="shared" si="1"/>
        <v>16621000</v>
      </c>
      <c r="M28" s="66"/>
      <c r="N28" s="165"/>
      <c r="O28" s="171"/>
      <c r="P28" s="171"/>
      <c r="Q28" s="171"/>
      <c r="S28" s="57"/>
    </row>
    <row r="29" spans="1:20" ht="12" customHeight="1" x14ac:dyDescent="0.2">
      <c r="A29" s="240">
        <v>18</v>
      </c>
      <c r="B29" s="67" t="s">
        <v>68</v>
      </c>
      <c r="C29" s="68" t="s">
        <v>69</v>
      </c>
      <c r="D29" s="68" t="s">
        <v>58</v>
      </c>
      <c r="E29" s="69">
        <v>103081</v>
      </c>
      <c r="F29" s="69">
        <v>8</v>
      </c>
      <c r="G29" s="70" t="s">
        <v>59</v>
      </c>
      <c r="H29" s="70" t="s">
        <v>60</v>
      </c>
      <c r="I29" s="68" t="s">
        <v>54</v>
      </c>
      <c r="J29" s="71">
        <v>15768000</v>
      </c>
      <c r="K29" s="72">
        <v>6.4100000000000004E-2</v>
      </c>
      <c r="L29" s="73">
        <f t="shared" si="1"/>
        <v>16779000</v>
      </c>
      <c r="M29" s="74"/>
      <c r="N29" s="164">
        <f>ROUND((S29/L29),0)</f>
        <v>60</v>
      </c>
      <c r="O29" s="172">
        <f>L29*N29</f>
        <v>1006740000</v>
      </c>
      <c r="P29" s="172">
        <f>+(J29+(J29*$P$10))*N29</f>
        <v>997262928</v>
      </c>
      <c r="Q29" s="172">
        <f>O29-P29</f>
        <v>9477072</v>
      </c>
      <c r="R29" s="75"/>
      <c r="S29" s="57">
        <v>1006722000</v>
      </c>
      <c r="T29" s="27">
        <v>60</v>
      </c>
    </row>
    <row r="30" spans="1:20" ht="12" customHeight="1" x14ac:dyDescent="0.2">
      <c r="A30" s="240">
        <v>19</v>
      </c>
      <c r="B30" s="58"/>
      <c r="C30" s="59"/>
      <c r="D30" s="59"/>
      <c r="E30" s="60"/>
      <c r="F30" s="60"/>
      <c r="G30" s="62"/>
      <c r="H30" s="62"/>
      <c r="I30" s="59"/>
      <c r="J30" s="63"/>
      <c r="K30" s="64"/>
      <c r="L30" s="65"/>
      <c r="M30" s="66"/>
      <c r="N30" s="165"/>
      <c r="O30" s="171"/>
      <c r="P30" s="171"/>
      <c r="Q30" s="171"/>
      <c r="S30" s="57"/>
    </row>
    <row r="31" spans="1:20" x14ac:dyDescent="0.2">
      <c r="A31" s="240">
        <v>20</v>
      </c>
      <c r="B31" s="58"/>
      <c r="C31" s="76" t="s">
        <v>70</v>
      </c>
      <c r="D31" s="59"/>
      <c r="E31" s="60"/>
      <c r="F31" s="77"/>
      <c r="G31" s="78"/>
      <c r="H31" s="78"/>
      <c r="I31" s="76"/>
      <c r="J31" s="63"/>
      <c r="K31" s="79"/>
      <c r="L31" s="65"/>
      <c r="M31" s="66"/>
      <c r="N31" s="167"/>
      <c r="O31" s="171"/>
      <c r="P31" s="171"/>
      <c r="Q31" s="171"/>
      <c r="S31" s="57"/>
    </row>
    <row r="32" spans="1:20" ht="12" customHeight="1" x14ac:dyDescent="0.2">
      <c r="A32" s="240">
        <v>21</v>
      </c>
      <c r="B32" s="58" t="s">
        <v>71</v>
      </c>
      <c r="C32" s="59" t="s">
        <v>72</v>
      </c>
      <c r="D32" s="59" t="s">
        <v>51</v>
      </c>
      <c r="E32" s="60">
        <v>943</v>
      </c>
      <c r="F32" s="60">
        <v>8</v>
      </c>
      <c r="G32" s="62" t="s">
        <v>52</v>
      </c>
      <c r="H32" s="62" t="s">
        <v>53</v>
      </c>
      <c r="I32" s="59" t="s">
        <v>54</v>
      </c>
      <c r="J32" s="63">
        <v>11573000</v>
      </c>
      <c r="K32" s="64">
        <v>5.4100000000000002E-2</v>
      </c>
      <c r="L32" s="65">
        <f t="shared" ref="L32:L52" si="2">+ROUND((J32*K32)+J32,-3)</f>
        <v>12199000</v>
      </c>
      <c r="M32" s="66"/>
      <c r="N32" s="165"/>
      <c r="O32" s="171"/>
      <c r="P32" s="171"/>
      <c r="Q32" s="171"/>
      <c r="S32" s="57"/>
    </row>
    <row r="33" spans="1:20" ht="12" customHeight="1" x14ac:dyDescent="0.2">
      <c r="A33" s="240">
        <v>22</v>
      </c>
      <c r="B33" s="58" t="s">
        <v>71</v>
      </c>
      <c r="C33" s="59" t="s">
        <v>72</v>
      </c>
      <c r="D33" s="59" t="s">
        <v>55</v>
      </c>
      <c r="E33" s="60">
        <v>943</v>
      </c>
      <c r="F33" s="60">
        <v>8</v>
      </c>
      <c r="G33" s="62" t="s">
        <v>56</v>
      </c>
      <c r="H33" s="62" t="s">
        <v>57</v>
      </c>
      <c r="I33" s="59" t="s">
        <v>54</v>
      </c>
      <c r="J33" s="63">
        <v>11678000</v>
      </c>
      <c r="K33" s="64">
        <v>5.4100000000000002E-2</v>
      </c>
      <c r="L33" s="65">
        <f t="shared" si="2"/>
        <v>12310000</v>
      </c>
      <c r="M33" s="66"/>
      <c r="N33" s="165"/>
      <c r="O33" s="171"/>
      <c r="P33" s="171"/>
      <c r="Q33" s="171"/>
      <c r="S33" s="57"/>
    </row>
    <row r="34" spans="1:20" ht="12" customHeight="1" x14ac:dyDescent="0.2">
      <c r="A34" s="240">
        <v>23</v>
      </c>
      <c r="B34" s="67" t="s">
        <v>71</v>
      </c>
      <c r="C34" s="68" t="s">
        <v>72</v>
      </c>
      <c r="D34" s="68" t="s">
        <v>58</v>
      </c>
      <c r="E34" s="69">
        <v>943</v>
      </c>
      <c r="F34" s="69">
        <v>8</v>
      </c>
      <c r="G34" s="70" t="s">
        <v>59</v>
      </c>
      <c r="H34" s="70" t="s">
        <v>60</v>
      </c>
      <c r="I34" s="68" t="s">
        <v>54</v>
      </c>
      <c r="J34" s="71">
        <v>11678000</v>
      </c>
      <c r="K34" s="72">
        <v>6.4100000000000004E-2</v>
      </c>
      <c r="L34" s="73">
        <f t="shared" si="2"/>
        <v>12427000</v>
      </c>
      <c r="M34" s="74"/>
      <c r="N34" s="164">
        <f>ROUND((S34/L34),0)</f>
        <v>46</v>
      </c>
      <c r="O34" s="172">
        <f>L34*N34</f>
        <v>571642000</v>
      </c>
      <c r="P34" s="172">
        <f>+(J34+(J34*$P$10))*N34</f>
        <v>566249870.80000007</v>
      </c>
      <c r="Q34" s="172">
        <f>O34-P34</f>
        <v>5392129.1999999285</v>
      </c>
      <c r="R34" s="75"/>
      <c r="S34" s="57">
        <v>571642000</v>
      </c>
      <c r="T34" s="27">
        <v>46</v>
      </c>
    </row>
    <row r="35" spans="1:20" ht="12" customHeight="1" x14ac:dyDescent="0.25">
      <c r="A35" s="240">
        <v>24</v>
      </c>
      <c r="B35" s="58" t="s">
        <v>73</v>
      </c>
      <c r="C35" s="59" t="s">
        <v>74</v>
      </c>
      <c r="D35" s="59" t="s">
        <v>51</v>
      </c>
      <c r="E35" s="60">
        <v>964</v>
      </c>
      <c r="F35" s="60">
        <v>10</v>
      </c>
      <c r="G35" s="62" t="s">
        <v>52</v>
      </c>
      <c r="H35" s="62" t="s">
        <v>53</v>
      </c>
      <c r="I35" s="59" t="s">
        <v>54</v>
      </c>
      <c r="J35" s="63">
        <v>12381000</v>
      </c>
      <c r="K35" s="64">
        <v>5.4100000000000002E-2</v>
      </c>
      <c r="L35" s="65">
        <f t="shared" si="2"/>
        <v>13051000</v>
      </c>
      <c r="M35" s="66"/>
      <c r="N35" s="165"/>
      <c r="O35" s="171"/>
      <c r="P35" s="171"/>
      <c r="Q35" s="171"/>
      <c r="S35" s="80"/>
    </row>
    <row r="36" spans="1:20" ht="12" customHeight="1" x14ac:dyDescent="0.2">
      <c r="A36" s="240">
        <v>25</v>
      </c>
      <c r="B36" s="58" t="s">
        <v>73</v>
      </c>
      <c r="C36" s="59" t="s">
        <v>74</v>
      </c>
      <c r="D36" s="59" t="s">
        <v>55</v>
      </c>
      <c r="E36" s="60">
        <v>964</v>
      </c>
      <c r="F36" s="60">
        <v>10</v>
      </c>
      <c r="G36" s="62" t="s">
        <v>56</v>
      </c>
      <c r="H36" s="62" t="s">
        <v>57</v>
      </c>
      <c r="I36" s="59" t="s">
        <v>54</v>
      </c>
      <c r="J36" s="63">
        <v>12494000</v>
      </c>
      <c r="K36" s="64">
        <v>5.4100000000000002E-2</v>
      </c>
      <c r="L36" s="65">
        <f t="shared" si="2"/>
        <v>13170000</v>
      </c>
      <c r="M36" s="66"/>
      <c r="N36" s="165"/>
      <c r="O36" s="171"/>
      <c r="P36" s="171"/>
      <c r="Q36" s="171"/>
      <c r="S36" s="57"/>
    </row>
    <row r="37" spans="1:20" ht="12" customHeight="1" x14ac:dyDescent="0.2">
      <c r="A37" s="240">
        <v>26</v>
      </c>
      <c r="B37" s="67" t="s">
        <v>73</v>
      </c>
      <c r="C37" s="68" t="s">
        <v>74</v>
      </c>
      <c r="D37" s="68" t="s">
        <v>58</v>
      </c>
      <c r="E37" s="69">
        <v>964</v>
      </c>
      <c r="F37" s="69">
        <v>10</v>
      </c>
      <c r="G37" s="70" t="s">
        <v>59</v>
      </c>
      <c r="H37" s="70" t="s">
        <v>60</v>
      </c>
      <c r="I37" s="68" t="s">
        <v>54</v>
      </c>
      <c r="J37" s="71">
        <v>12494000</v>
      </c>
      <c r="K37" s="72">
        <v>6.4100000000000004E-2</v>
      </c>
      <c r="L37" s="73">
        <f t="shared" si="2"/>
        <v>13295000</v>
      </c>
      <c r="M37" s="74"/>
      <c r="N37" s="164">
        <f>ROUND((S37/L37),0)</f>
        <v>54</v>
      </c>
      <c r="O37" s="172">
        <f>L37*N37</f>
        <v>717930000</v>
      </c>
      <c r="P37" s="172">
        <f>+(J37+(J37*$P$10))*N37</f>
        <v>711175971.60000002</v>
      </c>
      <c r="Q37" s="172">
        <f>O37-P37</f>
        <v>6754028.3999999762</v>
      </c>
      <c r="R37" s="75"/>
      <c r="S37" s="57">
        <v>717930000</v>
      </c>
      <c r="T37" s="27">
        <v>54</v>
      </c>
    </row>
    <row r="38" spans="1:20" x14ac:dyDescent="0.2">
      <c r="A38" s="240">
        <v>27</v>
      </c>
      <c r="B38" s="58" t="s">
        <v>75</v>
      </c>
      <c r="C38" s="81" t="s">
        <v>76</v>
      </c>
      <c r="D38" s="59" t="s">
        <v>51</v>
      </c>
      <c r="E38" s="60">
        <v>108890</v>
      </c>
      <c r="F38" s="60">
        <v>8</v>
      </c>
      <c r="G38" s="62" t="s">
        <v>52</v>
      </c>
      <c r="H38" s="62" t="s">
        <v>53</v>
      </c>
      <c r="I38" s="59" t="s">
        <v>54</v>
      </c>
      <c r="J38" s="63">
        <v>13454000</v>
      </c>
      <c r="K38" s="64">
        <v>5.4100000000000002E-2</v>
      </c>
      <c r="L38" s="65">
        <f t="shared" si="2"/>
        <v>14182000</v>
      </c>
      <c r="M38" s="66"/>
      <c r="N38" s="165"/>
      <c r="O38" s="171"/>
      <c r="P38" s="171"/>
      <c r="Q38" s="171"/>
      <c r="S38" s="57"/>
    </row>
    <row r="39" spans="1:20" x14ac:dyDescent="0.2">
      <c r="A39" s="240">
        <v>28</v>
      </c>
      <c r="B39" s="58" t="s">
        <v>75</v>
      </c>
      <c r="C39" s="81" t="s">
        <v>76</v>
      </c>
      <c r="D39" s="59" t="s">
        <v>55</v>
      </c>
      <c r="E39" s="60">
        <v>108890</v>
      </c>
      <c r="F39" s="60">
        <v>8</v>
      </c>
      <c r="G39" s="62" t="s">
        <v>56</v>
      </c>
      <c r="H39" s="62" t="s">
        <v>57</v>
      </c>
      <c r="I39" s="59" t="s">
        <v>54</v>
      </c>
      <c r="J39" s="63">
        <v>13576000</v>
      </c>
      <c r="K39" s="64">
        <v>5.4100000000000002E-2</v>
      </c>
      <c r="L39" s="65">
        <f t="shared" si="2"/>
        <v>14310000</v>
      </c>
      <c r="M39" s="66"/>
      <c r="N39" s="165"/>
      <c r="O39" s="171"/>
      <c r="P39" s="171"/>
      <c r="Q39" s="171"/>
      <c r="S39" s="57"/>
    </row>
    <row r="40" spans="1:20" x14ac:dyDescent="0.2">
      <c r="A40" s="240">
        <v>29</v>
      </c>
      <c r="B40" s="67" t="s">
        <v>75</v>
      </c>
      <c r="C40" s="82" t="s">
        <v>76</v>
      </c>
      <c r="D40" s="68" t="s">
        <v>58</v>
      </c>
      <c r="E40" s="69">
        <v>108890</v>
      </c>
      <c r="F40" s="69">
        <v>8</v>
      </c>
      <c r="G40" s="70" t="s">
        <v>59</v>
      </c>
      <c r="H40" s="70" t="s">
        <v>60</v>
      </c>
      <c r="I40" s="68" t="s">
        <v>54</v>
      </c>
      <c r="J40" s="71">
        <v>13576000</v>
      </c>
      <c r="K40" s="72">
        <v>6.4100000000000004E-2</v>
      </c>
      <c r="L40" s="73">
        <f t="shared" si="2"/>
        <v>14446000</v>
      </c>
      <c r="M40" s="74"/>
      <c r="N40" s="164">
        <f>ROUND((S40/L40),0)</f>
        <v>104</v>
      </c>
      <c r="O40" s="172">
        <f>L40*N40</f>
        <v>1502384000</v>
      </c>
      <c r="P40" s="172">
        <f>+(J40+(J40*$P$10))*N40</f>
        <v>1488288006.3999999</v>
      </c>
      <c r="Q40" s="172">
        <f>O40-P40</f>
        <v>14095993.600000143</v>
      </c>
      <c r="R40" s="75"/>
      <c r="S40" s="57">
        <v>1502384000</v>
      </c>
      <c r="T40" s="27">
        <v>104</v>
      </c>
    </row>
    <row r="41" spans="1:20" ht="12" customHeight="1" x14ac:dyDescent="0.2">
      <c r="A41" s="240">
        <v>30</v>
      </c>
      <c r="B41" s="58" t="s">
        <v>77</v>
      </c>
      <c r="C41" s="59" t="s">
        <v>78</v>
      </c>
      <c r="D41" s="59" t="s">
        <v>51</v>
      </c>
      <c r="E41" s="60">
        <v>946</v>
      </c>
      <c r="F41" s="60">
        <v>10</v>
      </c>
      <c r="G41" s="62" t="s">
        <v>52</v>
      </c>
      <c r="H41" s="62" t="s">
        <v>53</v>
      </c>
      <c r="I41" s="59" t="s">
        <v>54</v>
      </c>
      <c r="J41" s="63">
        <v>12381000</v>
      </c>
      <c r="K41" s="64">
        <v>5.4100000000000002E-2</v>
      </c>
      <c r="L41" s="65">
        <f t="shared" si="2"/>
        <v>13051000</v>
      </c>
      <c r="M41" s="66"/>
      <c r="N41" s="165"/>
      <c r="O41" s="171"/>
      <c r="P41" s="171"/>
      <c r="Q41" s="171"/>
      <c r="S41" s="57"/>
    </row>
    <row r="42" spans="1:20" ht="12" customHeight="1" x14ac:dyDescent="0.2">
      <c r="A42" s="240">
        <v>31</v>
      </c>
      <c r="B42" s="58" t="s">
        <v>77</v>
      </c>
      <c r="C42" s="59" t="s">
        <v>78</v>
      </c>
      <c r="D42" s="59" t="s">
        <v>55</v>
      </c>
      <c r="E42" s="60">
        <v>946</v>
      </c>
      <c r="F42" s="60">
        <v>10</v>
      </c>
      <c r="G42" s="62" t="s">
        <v>56</v>
      </c>
      <c r="H42" s="62" t="s">
        <v>57</v>
      </c>
      <c r="I42" s="59" t="s">
        <v>54</v>
      </c>
      <c r="J42" s="63">
        <v>12494000</v>
      </c>
      <c r="K42" s="64">
        <v>5.4100000000000002E-2</v>
      </c>
      <c r="L42" s="65">
        <f t="shared" si="2"/>
        <v>13170000</v>
      </c>
      <c r="M42" s="66"/>
      <c r="N42" s="165"/>
      <c r="O42" s="171"/>
      <c r="P42" s="171"/>
      <c r="Q42" s="171"/>
      <c r="S42" s="57"/>
    </row>
    <row r="43" spans="1:20" ht="12" customHeight="1" x14ac:dyDescent="0.2">
      <c r="A43" s="240">
        <v>32</v>
      </c>
      <c r="B43" s="67" t="s">
        <v>77</v>
      </c>
      <c r="C43" s="68" t="s">
        <v>78</v>
      </c>
      <c r="D43" s="68" t="s">
        <v>58</v>
      </c>
      <c r="E43" s="69">
        <v>946</v>
      </c>
      <c r="F43" s="69">
        <v>10</v>
      </c>
      <c r="G43" s="70" t="s">
        <v>59</v>
      </c>
      <c r="H43" s="70" t="s">
        <v>60</v>
      </c>
      <c r="I43" s="68" t="s">
        <v>54</v>
      </c>
      <c r="J43" s="71">
        <v>12494000</v>
      </c>
      <c r="K43" s="72">
        <v>6.4100000000000004E-2</v>
      </c>
      <c r="L43" s="73">
        <f t="shared" si="2"/>
        <v>13295000</v>
      </c>
      <c r="M43" s="74"/>
      <c r="N43" s="164">
        <f>ROUND((S43/L43),0)</f>
        <v>80</v>
      </c>
      <c r="O43" s="172">
        <f>L43*N43</f>
        <v>1063600000</v>
      </c>
      <c r="P43" s="172">
        <f>+(J43+(J43*$P$10))*N43</f>
        <v>1053594032</v>
      </c>
      <c r="Q43" s="172">
        <f>O43-P43</f>
        <v>10005968</v>
      </c>
      <c r="R43" s="75"/>
      <c r="S43" s="57">
        <v>1063600000</v>
      </c>
      <c r="T43" s="27">
        <v>80</v>
      </c>
    </row>
    <row r="44" spans="1:20" ht="12" customHeight="1" x14ac:dyDescent="0.2">
      <c r="A44" s="240">
        <v>33</v>
      </c>
      <c r="B44" s="58" t="s">
        <v>79</v>
      </c>
      <c r="C44" s="59" t="s">
        <v>80</v>
      </c>
      <c r="D44" s="59" t="s">
        <v>51</v>
      </c>
      <c r="E44" s="60">
        <v>2830</v>
      </c>
      <c r="F44" s="60">
        <v>8</v>
      </c>
      <c r="G44" s="62" t="s">
        <v>52</v>
      </c>
      <c r="H44" s="62" t="s">
        <v>53</v>
      </c>
      <c r="I44" s="59" t="s">
        <v>54</v>
      </c>
      <c r="J44" s="63">
        <v>12381000</v>
      </c>
      <c r="K44" s="64">
        <v>5.4100000000000002E-2</v>
      </c>
      <c r="L44" s="65">
        <f t="shared" si="2"/>
        <v>13051000</v>
      </c>
      <c r="M44" s="66"/>
      <c r="N44" s="165"/>
      <c r="O44" s="171"/>
      <c r="P44" s="171"/>
      <c r="Q44" s="171"/>
      <c r="S44" s="57"/>
    </row>
    <row r="45" spans="1:20" ht="12" customHeight="1" x14ac:dyDescent="0.2">
      <c r="A45" s="240">
        <v>34</v>
      </c>
      <c r="B45" s="58" t="s">
        <v>79</v>
      </c>
      <c r="C45" s="59" t="s">
        <v>80</v>
      </c>
      <c r="D45" s="59" t="s">
        <v>55</v>
      </c>
      <c r="E45" s="60">
        <v>2830</v>
      </c>
      <c r="F45" s="60">
        <v>8</v>
      </c>
      <c r="G45" s="62" t="s">
        <v>56</v>
      </c>
      <c r="H45" s="62" t="s">
        <v>57</v>
      </c>
      <c r="I45" s="59" t="s">
        <v>54</v>
      </c>
      <c r="J45" s="63">
        <v>12494000</v>
      </c>
      <c r="K45" s="64">
        <v>5.4100000000000002E-2</v>
      </c>
      <c r="L45" s="65">
        <f t="shared" si="2"/>
        <v>13170000</v>
      </c>
      <c r="M45" s="66"/>
      <c r="N45" s="165"/>
      <c r="O45" s="171"/>
      <c r="P45" s="171"/>
      <c r="Q45" s="171"/>
      <c r="S45" s="57"/>
    </row>
    <row r="46" spans="1:20" ht="12" customHeight="1" x14ac:dyDescent="0.2">
      <c r="A46" s="240">
        <v>35</v>
      </c>
      <c r="B46" s="67" t="s">
        <v>79</v>
      </c>
      <c r="C46" s="68" t="s">
        <v>80</v>
      </c>
      <c r="D46" s="68" t="s">
        <v>58</v>
      </c>
      <c r="E46" s="69">
        <v>2830</v>
      </c>
      <c r="F46" s="69">
        <v>8</v>
      </c>
      <c r="G46" s="70" t="s">
        <v>59</v>
      </c>
      <c r="H46" s="70" t="s">
        <v>60</v>
      </c>
      <c r="I46" s="68" t="s">
        <v>54</v>
      </c>
      <c r="J46" s="71">
        <v>12494000</v>
      </c>
      <c r="K46" s="72">
        <v>6.4100000000000004E-2</v>
      </c>
      <c r="L46" s="73">
        <f t="shared" si="2"/>
        <v>13295000</v>
      </c>
      <c r="M46" s="74"/>
      <c r="N46" s="164">
        <f>ROUND((S46/L46),0)</f>
        <v>51</v>
      </c>
      <c r="O46" s="172">
        <f>L46*N46</f>
        <v>678045000</v>
      </c>
      <c r="P46" s="172">
        <f>+(J46+(J46*$P$10))*N46</f>
        <v>671666195.39999998</v>
      </c>
      <c r="Q46" s="172">
        <f>O46-P46</f>
        <v>6378804.6000000238</v>
      </c>
      <c r="R46" s="75"/>
      <c r="S46" s="57">
        <v>678045000</v>
      </c>
      <c r="T46" s="27">
        <v>51</v>
      </c>
    </row>
    <row r="47" spans="1:20" ht="12" customHeight="1" x14ac:dyDescent="0.2">
      <c r="A47" s="240">
        <v>36</v>
      </c>
      <c r="B47" s="58" t="s">
        <v>81</v>
      </c>
      <c r="C47" s="59" t="s">
        <v>82</v>
      </c>
      <c r="D47" s="59" t="s">
        <v>51</v>
      </c>
      <c r="E47" s="60">
        <v>965</v>
      </c>
      <c r="F47" s="60">
        <v>8</v>
      </c>
      <c r="G47" s="62" t="s">
        <v>52</v>
      </c>
      <c r="H47" s="62" t="s">
        <v>53</v>
      </c>
      <c r="I47" s="59" t="s">
        <v>54</v>
      </c>
      <c r="J47" s="63">
        <v>7366000</v>
      </c>
      <c r="K47" s="64">
        <v>5.4100000000000002E-2</v>
      </c>
      <c r="L47" s="65">
        <f t="shared" si="2"/>
        <v>7765000</v>
      </c>
      <c r="M47" s="66"/>
      <c r="N47" s="165"/>
      <c r="O47" s="171"/>
      <c r="P47" s="171"/>
      <c r="Q47" s="171"/>
      <c r="S47" s="57"/>
    </row>
    <row r="48" spans="1:20" ht="12" customHeight="1" x14ac:dyDescent="0.2">
      <c r="A48" s="240">
        <v>37</v>
      </c>
      <c r="B48" s="58" t="s">
        <v>81</v>
      </c>
      <c r="C48" s="59" t="s">
        <v>82</v>
      </c>
      <c r="D48" s="59" t="s">
        <v>55</v>
      </c>
      <c r="E48" s="60">
        <v>965</v>
      </c>
      <c r="F48" s="60">
        <v>8</v>
      </c>
      <c r="G48" s="62" t="s">
        <v>56</v>
      </c>
      <c r="H48" s="62" t="s">
        <v>57</v>
      </c>
      <c r="I48" s="59" t="s">
        <v>54</v>
      </c>
      <c r="J48" s="63">
        <v>7432000</v>
      </c>
      <c r="K48" s="64">
        <v>5.4100000000000002E-2</v>
      </c>
      <c r="L48" s="65">
        <f t="shared" si="2"/>
        <v>7834000</v>
      </c>
      <c r="M48" s="66"/>
      <c r="N48" s="165"/>
      <c r="O48" s="171"/>
      <c r="P48" s="171"/>
      <c r="Q48" s="171"/>
      <c r="S48" s="57"/>
    </row>
    <row r="49" spans="1:20" ht="12" customHeight="1" x14ac:dyDescent="0.2">
      <c r="A49" s="240">
        <v>38</v>
      </c>
      <c r="B49" s="67" t="s">
        <v>81</v>
      </c>
      <c r="C49" s="68" t="s">
        <v>82</v>
      </c>
      <c r="D49" s="68" t="s">
        <v>58</v>
      </c>
      <c r="E49" s="69">
        <v>965</v>
      </c>
      <c r="F49" s="69">
        <v>8</v>
      </c>
      <c r="G49" s="70" t="s">
        <v>59</v>
      </c>
      <c r="H49" s="70" t="s">
        <v>60</v>
      </c>
      <c r="I49" s="68" t="s">
        <v>54</v>
      </c>
      <c r="J49" s="71">
        <v>7432000</v>
      </c>
      <c r="K49" s="72">
        <v>6.4100000000000004E-2</v>
      </c>
      <c r="L49" s="73">
        <f t="shared" si="2"/>
        <v>7908000</v>
      </c>
      <c r="M49" s="74"/>
      <c r="N49" s="164">
        <f>ROUND((S49/L49),0)</f>
        <v>22</v>
      </c>
      <c r="O49" s="172">
        <f>L49*N49</f>
        <v>173976000</v>
      </c>
      <c r="P49" s="172">
        <f>+(J49+(J49*$P$10))*N49</f>
        <v>172349566.40000001</v>
      </c>
      <c r="Q49" s="172">
        <f>O49-P49</f>
        <v>1626433.599999994</v>
      </c>
      <c r="R49" s="75"/>
      <c r="S49" s="57">
        <v>173976000</v>
      </c>
      <c r="T49" s="27">
        <v>22</v>
      </c>
    </row>
    <row r="50" spans="1:20" x14ac:dyDescent="0.2">
      <c r="A50" s="240">
        <v>39</v>
      </c>
      <c r="B50" s="58" t="s">
        <v>83</v>
      </c>
      <c r="C50" s="59" t="s">
        <v>84</v>
      </c>
      <c r="D50" s="59" t="s">
        <v>51</v>
      </c>
      <c r="E50" s="60">
        <v>108657</v>
      </c>
      <c r="F50" s="60">
        <v>8</v>
      </c>
      <c r="G50" s="62" t="s">
        <v>52</v>
      </c>
      <c r="H50" s="62" t="s">
        <v>53</v>
      </c>
      <c r="I50" s="59" t="s">
        <v>54</v>
      </c>
      <c r="J50" s="63">
        <v>12381000</v>
      </c>
      <c r="K50" s="64">
        <v>5.4100000000000002E-2</v>
      </c>
      <c r="L50" s="65">
        <f t="shared" si="2"/>
        <v>13051000</v>
      </c>
      <c r="M50" s="66"/>
      <c r="N50" s="165"/>
      <c r="O50" s="171"/>
      <c r="P50" s="171"/>
      <c r="Q50" s="171"/>
      <c r="S50" s="57"/>
    </row>
    <row r="51" spans="1:20" x14ac:dyDescent="0.2">
      <c r="A51" s="240">
        <v>40</v>
      </c>
      <c r="B51" s="58" t="s">
        <v>83</v>
      </c>
      <c r="C51" s="59" t="s">
        <v>84</v>
      </c>
      <c r="D51" s="59" t="s">
        <v>55</v>
      </c>
      <c r="E51" s="60">
        <v>108657</v>
      </c>
      <c r="F51" s="60">
        <v>8</v>
      </c>
      <c r="G51" s="62" t="s">
        <v>56</v>
      </c>
      <c r="H51" s="62" t="s">
        <v>57</v>
      </c>
      <c r="I51" s="59" t="s">
        <v>54</v>
      </c>
      <c r="J51" s="63">
        <v>12494000</v>
      </c>
      <c r="K51" s="64">
        <v>5.4100000000000002E-2</v>
      </c>
      <c r="L51" s="65">
        <f t="shared" si="2"/>
        <v>13170000</v>
      </c>
      <c r="M51" s="66"/>
      <c r="N51" s="165"/>
      <c r="O51" s="171"/>
      <c r="P51" s="171"/>
      <c r="Q51" s="171"/>
      <c r="S51" s="57"/>
    </row>
    <row r="52" spans="1:20" x14ac:dyDescent="0.2">
      <c r="A52" s="240">
        <v>41</v>
      </c>
      <c r="B52" s="67" t="s">
        <v>83</v>
      </c>
      <c r="C52" s="68" t="s">
        <v>84</v>
      </c>
      <c r="D52" s="68" t="s">
        <v>58</v>
      </c>
      <c r="E52" s="69">
        <v>108657</v>
      </c>
      <c r="F52" s="69">
        <v>8</v>
      </c>
      <c r="G52" s="70" t="s">
        <v>59</v>
      </c>
      <c r="H52" s="70" t="s">
        <v>60</v>
      </c>
      <c r="I52" s="68" t="s">
        <v>54</v>
      </c>
      <c r="J52" s="71">
        <v>12494000</v>
      </c>
      <c r="K52" s="72">
        <v>6.4100000000000004E-2</v>
      </c>
      <c r="L52" s="73">
        <f t="shared" si="2"/>
        <v>13295000</v>
      </c>
      <c r="M52" s="74"/>
      <c r="N52" s="164">
        <f>ROUND((S52/L52),0)</f>
        <v>100</v>
      </c>
      <c r="O52" s="172">
        <f>L52*N52</f>
        <v>1329500000</v>
      </c>
      <c r="P52" s="172">
        <f>+(J52+(J52*$P$10))*N52</f>
        <v>1316992540</v>
      </c>
      <c r="Q52" s="172">
        <f>O52-P52</f>
        <v>12507460</v>
      </c>
      <c r="R52" s="75"/>
      <c r="S52" s="57">
        <v>1329500000</v>
      </c>
      <c r="T52" s="27">
        <v>100</v>
      </c>
    </row>
    <row r="53" spans="1:20" x14ac:dyDescent="0.2">
      <c r="A53" s="240">
        <v>42</v>
      </c>
      <c r="B53" s="58"/>
      <c r="C53" s="59"/>
      <c r="D53" s="59"/>
      <c r="E53" s="60"/>
      <c r="F53" s="60"/>
      <c r="G53" s="62"/>
      <c r="H53" s="62"/>
      <c r="I53" s="59"/>
      <c r="J53" s="63"/>
      <c r="K53" s="64"/>
      <c r="L53" s="65"/>
      <c r="M53" s="66"/>
      <c r="N53" s="165"/>
      <c r="O53" s="171"/>
      <c r="P53" s="171"/>
      <c r="Q53" s="171"/>
      <c r="S53" s="57"/>
    </row>
    <row r="54" spans="1:20" x14ac:dyDescent="0.2">
      <c r="A54" s="240">
        <v>43</v>
      </c>
      <c r="B54" s="58"/>
      <c r="C54" s="76" t="s">
        <v>85</v>
      </c>
      <c r="D54" s="59"/>
      <c r="E54" s="60"/>
      <c r="F54" s="77"/>
      <c r="G54" s="78"/>
      <c r="H54" s="78"/>
      <c r="I54" s="76"/>
      <c r="J54" s="63"/>
      <c r="K54" s="79"/>
      <c r="L54" s="65"/>
      <c r="M54" s="66"/>
      <c r="N54" s="167"/>
      <c r="O54" s="171"/>
      <c r="P54" s="171"/>
      <c r="Q54" s="171"/>
      <c r="S54" s="57"/>
    </row>
    <row r="55" spans="1:20" ht="12" customHeight="1" x14ac:dyDescent="0.2">
      <c r="A55" s="240">
        <v>44</v>
      </c>
      <c r="B55" s="58" t="s">
        <v>86</v>
      </c>
      <c r="C55" s="59" t="s">
        <v>87</v>
      </c>
      <c r="D55" s="83" t="s">
        <v>88</v>
      </c>
      <c r="E55" s="60">
        <v>953</v>
      </c>
      <c r="F55" s="60">
        <v>8</v>
      </c>
      <c r="G55" s="62" t="s">
        <v>52</v>
      </c>
      <c r="H55" s="62" t="s">
        <v>89</v>
      </c>
      <c r="I55" s="59" t="s">
        <v>54</v>
      </c>
      <c r="J55" s="63">
        <v>15948000</v>
      </c>
      <c r="K55" s="64">
        <v>5.4100000000000002E-2</v>
      </c>
      <c r="L55" s="65">
        <f t="shared" ref="L55:L72" si="3">+ROUND((J55*K55)+J55,-3)</f>
        <v>16811000</v>
      </c>
      <c r="M55" s="66"/>
      <c r="N55" s="165"/>
      <c r="O55" s="171"/>
      <c r="P55" s="171"/>
      <c r="Q55" s="171"/>
      <c r="S55" s="57"/>
    </row>
    <row r="56" spans="1:20" x14ac:dyDescent="0.2">
      <c r="A56" s="240">
        <v>45</v>
      </c>
      <c r="B56" s="58" t="s">
        <v>86</v>
      </c>
      <c r="C56" s="59" t="s">
        <v>87</v>
      </c>
      <c r="D56" s="83" t="s">
        <v>51</v>
      </c>
      <c r="E56" s="60">
        <v>953</v>
      </c>
      <c r="F56" s="60">
        <v>8</v>
      </c>
      <c r="G56" s="62" t="s">
        <v>90</v>
      </c>
      <c r="H56" s="62" t="s">
        <v>53</v>
      </c>
      <c r="I56" s="59" t="s">
        <v>54</v>
      </c>
      <c r="J56" s="63">
        <v>16400000</v>
      </c>
      <c r="K56" s="64">
        <v>5.4100000000000002E-2</v>
      </c>
      <c r="L56" s="65">
        <f t="shared" si="3"/>
        <v>17287000</v>
      </c>
      <c r="M56" s="66"/>
      <c r="N56" s="165"/>
      <c r="O56" s="171"/>
      <c r="P56" s="171"/>
      <c r="Q56" s="171"/>
      <c r="S56" s="57"/>
    </row>
    <row r="57" spans="1:20" x14ac:dyDescent="0.2">
      <c r="A57" s="240">
        <v>46</v>
      </c>
      <c r="B57" s="58" t="s">
        <v>86</v>
      </c>
      <c r="C57" s="59" t="s">
        <v>87</v>
      </c>
      <c r="D57" s="59" t="s">
        <v>55</v>
      </c>
      <c r="E57" s="61">
        <v>953</v>
      </c>
      <c r="F57" s="61">
        <v>8</v>
      </c>
      <c r="G57" s="84" t="s">
        <v>56</v>
      </c>
      <c r="H57" s="84" t="s">
        <v>57</v>
      </c>
      <c r="I57" s="85" t="s">
        <v>54</v>
      </c>
      <c r="J57" s="86">
        <v>16548000</v>
      </c>
      <c r="K57" s="64">
        <v>5.4100000000000002E-2</v>
      </c>
      <c r="L57" s="87">
        <f t="shared" si="3"/>
        <v>17443000</v>
      </c>
      <c r="M57" s="88"/>
      <c r="N57" s="166"/>
      <c r="O57" s="173"/>
      <c r="P57" s="173"/>
      <c r="Q57" s="173"/>
      <c r="S57" s="57"/>
    </row>
    <row r="58" spans="1:20" x14ac:dyDescent="0.2">
      <c r="A58" s="240">
        <v>47</v>
      </c>
      <c r="B58" s="67" t="s">
        <v>86</v>
      </c>
      <c r="C58" s="68" t="s">
        <v>87</v>
      </c>
      <c r="D58" s="68" t="s">
        <v>58</v>
      </c>
      <c r="E58" s="69">
        <v>953</v>
      </c>
      <c r="F58" s="69">
        <v>8</v>
      </c>
      <c r="G58" s="70" t="s">
        <v>59</v>
      </c>
      <c r="H58" s="70" t="s">
        <v>60</v>
      </c>
      <c r="I58" s="68" t="s">
        <v>54</v>
      </c>
      <c r="J58" s="71">
        <v>16548000</v>
      </c>
      <c r="K58" s="72">
        <v>6.4100000000000004E-2</v>
      </c>
      <c r="L58" s="73">
        <f t="shared" si="3"/>
        <v>17609000</v>
      </c>
      <c r="M58" s="74"/>
      <c r="N58" s="164">
        <f>ROUND((S58/L58),0)</f>
        <v>293</v>
      </c>
      <c r="O58" s="172">
        <f>L58*N58</f>
        <v>5159437000</v>
      </c>
      <c r="P58" s="172">
        <f>+(J58+(J58*$P$10))*N58</f>
        <v>5110871312.4000006</v>
      </c>
      <c r="Q58" s="172">
        <f>O58-P58</f>
        <v>48565687.599999428</v>
      </c>
      <c r="R58" s="75"/>
      <c r="S58" s="57">
        <v>5160110020</v>
      </c>
      <c r="T58" s="27">
        <v>293</v>
      </c>
    </row>
    <row r="59" spans="1:20" x14ac:dyDescent="0.2">
      <c r="A59" s="240">
        <v>48</v>
      </c>
      <c r="B59" s="58" t="s">
        <v>91</v>
      </c>
      <c r="C59" s="85" t="s">
        <v>92</v>
      </c>
      <c r="D59" s="83" t="s">
        <v>93</v>
      </c>
      <c r="E59" s="61">
        <v>953</v>
      </c>
      <c r="F59" s="61">
        <v>8</v>
      </c>
      <c r="G59" s="84" t="s">
        <v>52</v>
      </c>
      <c r="H59" s="84" t="s">
        <v>94</v>
      </c>
      <c r="I59" s="85" t="s">
        <v>54</v>
      </c>
      <c r="J59" s="86">
        <v>12602000</v>
      </c>
      <c r="K59" s="64">
        <v>5.4100000000000002E-2</v>
      </c>
      <c r="L59" s="87">
        <f t="shared" si="3"/>
        <v>13284000</v>
      </c>
      <c r="M59" s="88" t="s">
        <v>95</v>
      </c>
      <c r="N59" s="166"/>
      <c r="O59" s="173"/>
      <c r="P59" s="173"/>
      <c r="Q59" s="173"/>
      <c r="S59" s="57"/>
    </row>
    <row r="60" spans="1:20" x14ac:dyDescent="0.2">
      <c r="A60" s="240">
        <v>49</v>
      </c>
      <c r="B60" s="58" t="s">
        <v>91</v>
      </c>
      <c r="C60" s="85" t="s">
        <v>92</v>
      </c>
      <c r="D60" s="59" t="s">
        <v>96</v>
      </c>
      <c r="E60" s="61">
        <v>953</v>
      </c>
      <c r="F60" s="61">
        <v>8</v>
      </c>
      <c r="G60" s="84" t="s">
        <v>97</v>
      </c>
      <c r="H60" s="84" t="s">
        <v>98</v>
      </c>
      <c r="I60" s="85" t="s">
        <v>54</v>
      </c>
      <c r="J60" s="86">
        <v>13662000</v>
      </c>
      <c r="K60" s="64">
        <v>5.4100000000000002E-2</v>
      </c>
      <c r="L60" s="87">
        <f t="shared" si="3"/>
        <v>14401000</v>
      </c>
      <c r="M60" s="88" t="s">
        <v>95</v>
      </c>
      <c r="N60" s="166"/>
      <c r="O60" s="173"/>
      <c r="P60" s="173"/>
      <c r="Q60" s="173"/>
      <c r="S60" s="57"/>
    </row>
    <row r="61" spans="1:20" x14ac:dyDescent="0.2">
      <c r="A61" s="240">
        <v>50</v>
      </c>
      <c r="B61" s="58" t="s">
        <v>91</v>
      </c>
      <c r="C61" s="85" t="s">
        <v>92</v>
      </c>
      <c r="D61" s="83" t="s">
        <v>99</v>
      </c>
      <c r="E61" s="61">
        <v>953</v>
      </c>
      <c r="F61" s="61">
        <v>8</v>
      </c>
      <c r="G61" s="84" t="s">
        <v>100</v>
      </c>
      <c r="H61" s="84" t="s">
        <v>89</v>
      </c>
      <c r="I61" s="85" t="s">
        <v>54</v>
      </c>
      <c r="J61" s="86">
        <v>15948000</v>
      </c>
      <c r="K61" s="64">
        <v>5.4100000000000002E-2</v>
      </c>
      <c r="L61" s="87">
        <f t="shared" si="3"/>
        <v>16811000</v>
      </c>
      <c r="M61" s="88" t="s">
        <v>95</v>
      </c>
      <c r="N61" s="166"/>
      <c r="O61" s="173"/>
      <c r="P61" s="173"/>
      <c r="Q61" s="173"/>
      <c r="S61" s="57"/>
    </row>
    <row r="62" spans="1:20" ht="12" customHeight="1" x14ac:dyDescent="0.2">
      <c r="A62" s="240">
        <v>51</v>
      </c>
      <c r="B62" s="58" t="s">
        <v>101</v>
      </c>
      <c r="C62" s="59" t="s">
        <v>102</v>
      </c>
      <c r="D62" s="59" t="s">
        <v>51</v>
      </c>
      <c r="E62" s="60">
        <v>952</v>
      </c>
      <c r="F62" s="60">
        <v>8</v>
      </c>
      <c r="G62" s="62" t="s">
        <v>52</v>
      </c>
      <c r="H62" s="62" t="s">
        <v>53</v>
      </c>
      <c r="I62" s="59" t="s">
        <v>54</v>
      </c>
      <c r="J62" s="63">
        <v>17255000</v>
      </c>
      <c r="K62" s="64">
        <v>5.4100000000000002E-2</v>
      </c>
      <c r="L62" s="89">
        <f t="shared" si="3"/>
        <v>18188000</v>
      </c>
      <c r="M62" s="88"/>
      <c r="N62" s="165"/>
      <c r="O62" s="171"/>
      <c r="P62" s="171"/>
      <c r="Q62" s="171"/>
      <c r="S62" s="57"/>
    </row>
    <row r="63" spans="1:20" ht="12" customHeight="1" x14ac:dyDescent="0.2">
      <c r="A63" s="240">
        <v>52</v>
      </c>
      <c r="B63" s="58" t="s">
        <v>101</v>
      </c>
      <c r="C63" s="59" t="s">
        <v>102</v>
      </c>
      <c r="D63" s="59" t="s">
        <v>55</v>
      </c>
      <c r="E63" s="60">
        <v>952</v>
      </c>
      <c r="F63" s="60">
        <v>8</v>
      </c>
      <c r="G63" s="62" t="s">
        <v>56</v>
      </c>
      <c r="H63" s="62" t="s">
        <v>57</v>
      </c>
      <c r="I63" s="59" t="s">
        <v>54</v>
      </c>
      <c r="J63" s="63">
        <v>17411000</v>
      </c>
      <c r="K63" s="64">
        <v>5.4100000000000002E-2</v>
      </c>
      <c r="L63" s="89">
        <f t="shared" si="3"/>
        <v>18353000</v>
      </c>
      <c r="M63" s="88"/>
      <c r="N63" s="165"/>
      <c r="O63" s="171"/>
      <c r="P63" s="171"/>
      <c r="Q63" s="171"/>
      <c r="S63" s="57"/>
    </row>
    <row r="64" spans="1:20" ht="12" customHeight="1" x14ac:dyDescent="0.2">
      <c r="A64" s="240">
        <v>53</v>
      </c>
      <c r="B64" s="67" t="s">
        <v>101</v>
      </c>
      <c r="C64" s="68" t="s">
        <v>102</v>
      </c>
      <c r="D64" s="68" t="s">
        <v>58</v>
      </c>
      <c r="E64" s="69">
        <v>952</v>
      </c>
      <c r="F64" s="69">
        <v>8</v>
      </c>
      <c r="G64" s="70" t="s">
        <v>59</v>
      </c>
      <c r="H64" s="70" t="s">
        <v>60</v>
      </c>
      <c r="I64" s="68" t="s">
        <v>54</v>
      </c>
      <c r="J64" s="71">
        <v>17411000</v>
      </c>
      <c r="K64" s="72">
        <v>6.4100000000000004E-2</v>
      </c>
      <c r="L64" s="73">
        <f t="shared" si="3"/>
        <v>18527000</v>
      </c>
      <c r="M64" s="74"/>
      <c r="N64" s="164">
        <f>ROUND((S64/L64),0)</f>
        <v>96</v>
      </c>
      <c r="O64" s="172">
        <f>L64*N64</f>
        <v>1778592000</v>
      </c>
      <c r="P64" s="172">
        <f>+(J64+(J64*$P$10))*N64</f>
        <v>1761881769.6000001</v>
      </c>
      <c r="Q64" s="172">
        <f>O64-P64</f>
        <v>16710230.399999857</v>
      </c>
      <c r="R64" s="75"/>
      <c r="S64" s="57">
        <v>1786190330</v>
      </c>
      <c r="T64" s="27">
        <v>96</v>
      </c>
    </row>
    <row r="65" spans="1:20" ht="12" customHeight="1" x14ac:dyDescent="0.2">
      <c r="A65" s="240">
        <v>54</v>
      </c>
      <c r="B65" s="58" t="s">
        <v>103</v>
      </c>
      <c r="C65" s="59" t="s">
        <v>104</v>
      </c>
      <c r="D65" s="59" t="s">
        <v>51</v>
      </c>
      <c r="E65" s="60">
        <v>954</v>
      </c>
      <c r="F65" s="60">
        <v>8</v>
      </c>
      <c r="G65" s="62" t="s">
        <v>52</v>
      </c>
      <c r="H65" s="62" t="s">
        <v>53</v>
      </c>
      <c r="I65" s="59" t="s">
        <v>54</v>
      </c>
      <c r="J65" s="63">
        <v>8438000</v>
      </c>
      <c r="K65" s="64">
        <v>5.4100000000000002E-2</v>
      </c>
      <c r="L65" s="65">
        <f t="shared" si="3"/>
        <v>8894000</v>
      </c>
      <c r="M65" s="66"/>
      <c r="N65" s="165"/>
      <c r="O65" s="171"/>
      <c r="P65" s="171"/>
      <c r="Q65" s="171"/>
      <c r="S65" s="57"/>
    </row>
    <row r="66" spans="1:20" ht="12" customHeight="1" x14ac:dyDescent="0.2">
      <c r="A66" s="240">
        <v>55</v>
      </c>
      <c r="B66" s="58" t="s">
        <v>103</v>
      </c>
      <c r="C66" s="59" t="s">
        <v>104</v>
      </c>
      <c r="D66" s="59" t="s">
        <v>55</v>
      </c>
      <c r="E66" s="60">
        <v>954</v>
      </c>
      <c r="F66" s="60">
        <v>8</v>
      </c>
      <c r="G66" s="62" t="s">
        <v>56</v>
      </c>
      <c r="H66" s="62" t="s">
        <v>57</v>
      </c>
      <c r="I66" s="59" t="s">
        <v>54</v>
      </c>
      <c r="J66" s="63">
        <v>8515000</v>
      </c>
      <c r="K66" s="64">
        <v>5.4100000000000002E-2</v>
      </c>
      <c r="L66" s="65">
        <f t="shared" si="3"/>
        <v>8976000</v>
      </c>
      <c r="M66" s="66"/>
      <c r="N66" s="165"/>
      <c r="O66" s="171"/>
      <c r="P66" s="171"/>
      <c r="Q66" s="171"/>
      <c r="S66" s="57"/>
    </row>
    <row r="67" spans="1:20" ht="12" customHeight="1" x14ac:dyDescent="0.2">
      <c r="A67" s="240">
        <v>56</v>
      </c>
      <c r="B67" s="67" t="s">
        <v>103</v>
      </c>
      <c r="C67" s="68" t="s">
        <v>104</v>
      </c>
      <c r="D67" s="68" t="s">
        <v>58</v>
      </c>
      <c r="E67" s="69">
        <v>954</v>
      </c>
      <c r="F67" s="69">
        <v>8</v>
      </c>
      <c r="G67" s="70" t="s">
        <v>59</v>
      </c>
      <c r="H67" s="70" t="s">
        <v>60</v>
      </c>
      <c r="I67" s="68" t="s">
        <v>54</v>
      </c>
      <c r="J67" s="71">
        <v>8515000</v>
      </c>
      <c r="K67" s="72">
        <v>6.4100000000000004E-2</v>
      </c>
      <c r="L67" s="73">
        <f t="shared" si="3"/>
        <v>9061000</v>
      </c>
      <c r="M67" s="74"/>
      <c r="N67" s="164">
        <f>ROUND((S67/L67),0)</f>
        <v>72</v>
      </c>
      <c r="O67" s="172">
        <f>L67*N67</f>
        <v>652392000</v>
      </c>
      <c r="P67" s="172">
        <f>+(J67+(J67*$P$10))*N67</f>
        <v>646247628</v>
      </c>
      <c r="Q67" s="172">
        <f>O67-P67</f>
        <v>6144372</v>
      </c>
      <c r="R67" s="75"/>
      <c r="S67" s="57">
        <v>654196900</v>
      </c>
      <c r="T67" s="27">
        <v>70</v>
      </c>
    </row>
    <row r="68" spans="1:20" ht="12" customHeight="1" x14ac:dyDescent="0.2">
      <c r="A68" s="240">
        <v>57</v>
      </c>
      <c r="B68" s="58" t="s">
        <v>105</v>
      </c>
      <c r="C68" s="59" t="s">
        <v>106</v>
      </c>
      <c r="D68" s="83" t="s">
        <v>107</v>
      </c>
      <c r="E68" s="60">
        <v>954</v>
      </c>
      <c r="F68" s="60">
        <v>8</v>
      </c>
      <c r="G68" s="62" t="s">
        <v>52</v>
      </c>
      <c r="H68" s="62" t="s">
        <v>108</v>
      </c>
      <c r="I68" s="59" t="s">
        <v>54</v>
      </c>
      <c r="J68" s="63">
        <v>8438000</v>
      </c>
      <c r="K68" s="64">
        <v>5.4100000000000002E-2</v>
      </c>
      <c r="L68" s="65">
        <f t="shared" si="3"/>
        <v>8894000</v>
      </c>
      <c r="M68" s="88" t="s">
        <v>95</v>
      </c>
      <c r="N68" s="165"/>
      <c r="O68" s="171"/>
      <c r="P68" s="171"/>
      <c r="Q68" s="171"/>
      <c r="S68" s="57"/>
    </row>
    <row r="69" spans="1:20" x14ac:dyDescent="0.2">
      <c r="A69" s="240">
        <v>58</v>
      </c>
      <c r="B69" s="58" t="s">
        <v>109</v>
      </c>
      <c r="C69" s="59" t="s">
        <v>110</v>
      </c>
      <c r="D69" s="59" t="s">
        <v>51</v>
      </c>
      <c r="E69" s="60">
        <v>108841</v>
      </c>
      <c r="F69" s="90">
        <v>8</v>
      </c>
      <c r="G69" s="62" t="s">
        <v>52</v>
      </c>
      <c r="H69" s="62" t="s">
        <v>53</v>
      </c>
      <c r="I69" s="59" t="s">
        <v>54</v>
      </c>
      <c r="J69" s="63">
        <v>17255000</v>
      </c>
      <c r="K69" s="64">
        <v>5.4100000000000002E-2</v>
      </c>
      <c r="L69" s="65">
        <f t="shared" si="3"/>
        <v>18188000</v>
      </c>
      <c r="M69" s="66"/>
      <c r="N69" s="168"/>
      <c r="O69" s="171"/>
      <c r="P69" s="171"/>
      <c r="Q69" s="171"/>
      <c r="S69" s="57"/>
    </row>
    <row r="70" spans="1:20" x14ac:dyDescent="0.2">
      <c r="A70" s="240">
        <v>59</v>
      </c>
      <c r="B70" s="58" t="s">
        <v>109</v>
      </c>
      <c r="C70" s="59" t="s">
        <v>110</v>
      </c>
      <c r="D70" s="59" t="s">
        <v>55</v>
      </c>
      <c r="E70" s="60">
        <v>108841</v>
      </c>
      <c r="F70" s="90">
        <v>8</v>
      </c>
      <c r="G70" s="62" t="s">
        <v>56</v>
      </c>
      <c r="H70" s="62" t="s">
        <v>57</v>
      </c>
      <c r="I70" s="59" t="s">
        <v>54</v>
      </c>
      <c r="J70" s="63">
        <v>17411000</v>
      </c>
      <c r="K70" s="64">
        <v>5.4100000000000002E-2</v>
      </c>
      <c r="L70" s="65">
        <f t="shared" si="3"/>
        <v>18353000</v>
      </c>
      <c r="M70" s="66"/>
      <c r="N70" s="168"/>
      <c r="O70" s="171"/>
      <c r="P70" s="171"/>
      <c r="Q70" s="171"/>
      <c r="S70" s="57"/>
    </row>
    <row r="71" spans="1:20" x14ac:dyDescent="0.2">
      <c r="A71" s="240">
        <v>60</v>
      </c>
      <c r="B71" s="67" t="s">
        <v>109</v>
      </c>
      <c r="C71" s="68" t="s">
        <v>110</v>
      </c>
      <c r="D71" s="68" t="s">
        <v>58</v>
      </c>
      <c r="E71" s="69">
        <v>108841</v>
      </c>
      <c r="F71" s="91">
        <v>8</v>
      </c>
      <c r="G71" s="70" t="s">
        <v>59</v>
      </c>
      <c r="H71" s="70" t="s">
        <v>60</v>
      </c>
      <c r="I71" s="68" t="s">
        <v>54</v>
      </c>
      <c r="J71" s="71">
        <v>17411000</v>
      </c>
      <c r="K71" s="72">
        <v>6.4100000000000004E-2</v>
      </c>
      <c r="L71" s="73">
        <f t="shared" si="3"/>
        <v>18527000</v>
      </c>
      <c r="M71" s="74"/>
      <c r="N71" s="169">
        <f>ROUND((S71/L71),0)</f>
        <v>75</v>
      </c>
      <c r="O71" s="172">
        <f>L71*N71</f>
        <v>1389525000</v>
      </c>
      <c r="P71" s="172">
        <f>+(J71+(J71*$P$10))*N71</f>
        <v>1376470132.5</v>
      </c>
      <c r="Q71" s="172">
        <f>O71-P71</f>
        <v>13054867.5</v>
      </c>
      <c r="R71" s="75"/>
      <c r="S71" s="57">
        <v>1381832200</v>
      </c>
      <c r="T71" s="27">
        <v>75</v>
      </c>
    </row>
    <row r="72" spans="1:20" x14ac:dyDescent="0.2">
      <c r="A72" s="240">
        <v>61</v>
      </c>
      <c r="B72" s="67" t="s">
        <v>111</v>
      </c>
      <c r="C72" s="68" t="s">
        <v>112</v>
      </c>
      <c r="D72" s="68" t="s">
        <v>58</v>
      </c>
      <c r="E72" s="69">
        <v>117291</v>
      </c>
      <c r="F72" s="91">
        <v>8</v>
      </c>
      <c r="G72" s="70" t="s">
        <v>52</v>
      </c>
      <c r="H72" s="70" t="s">
        <v>60</v>
      </c>
      <c r="I72" s="68" t="s">
        <v>54</v>
      </c>
      <c r="J72" s="71">
        <v>17411000</v>
      </c>
      <c r="K72" s="72">
        <v>6.4100000000000004E-2</v>
      </c>
      <c r="L72" s="73">
        <f t="shared" si="3"/>
        <v>18527000</v>
      </c>
      <c r="M72" s="74"/>
      <c r="N72" s="169">
        <f>ROUND((S72/L72),0)</f>
        <v>25</v>
      </c>
      <c r="O72" s="172">
        <f>L72*N72</f>
        <v>463175000</v>
      </c>
      <c r="P72" s="172">
        <f>+(J72+(J72*$P$10))*N72</f>
        <v>458823377.50000006</v>
      </c>
      <c r="Q72" s="172">
        <f>O72-P72</f>
        <v>4351622.4999999404</v>
      </c>
      <c r="R72" s="75"/>
      <c r="S72" s="57">
        <v>463845800</v>
      </c>
      <c r="T72" s="27">
        <v>25</v>
      </c>
    </row>
    <row r="73" spans="1:20" x14ac:dyDescent="0.2">
      <c r="A73" s="240">
        <v>62</v>
      </c>
      <c r="B73" s="58"/>
      <c r="C73" s="59"/>
      <c r="D73" s="59"/>
      <c r="E73" s="60"/>
      <c r="F73" s="90"/>
      <c r="G73" s="62"/>
      <c r="H73" s="62"/>
      <c r="I73" s="59"/>
      <c r="J73" s="63"/>
      <c r="K73" s="64"/>
      <c r="L73" s="65"/>
      <c r="M73" s="66"/>
      <c r="N73" s="168"/>
      <c r="O73" s="171"/>
      <c r="P73" s="171"/>
      <c r="Q73" s="171"/>
      <c r="S73" s="57"/>
    </row>
    <row r="74" spans="1:20" x14ac:dyDescent="0.2">
      <c r="A74" s="240">
        <v>63</v>
      </c>
      <c r="B74" s="58"/>
      <c r="C74" s="76" t="s">
        <v>113</v>
      </c>
      <c r="D74" s="59"/>
      <c r="E74" s="60"/>
      <c r="F74" s="77"/>
      <c r="G74" s="78"/>
      <c r="H74" s="78"/>
      <c r="I74" s="76"/>
      <c r="J74" s="63"/>
      <c r="K74" s="79"/>
      <c r="L74" s="65"/>
      <c r="M74" s="66"/>
      <c r="N74" s="167"/>
      <c r="O74" s="171"/>
      <c r="P74" s="171"/>
      <c r="Q74" s="171"/>
      <c r="S74" s="57"/>
    </row>
    <row r="75" spans="1:20" x14ac:dyDescent="0.2">
      <c r="A75" s="240">
        <v>64</v>
      </c>
      <c r="B75" s="58" t="s">
        <v>114</v>
      </c>
      <c r="C75" s="59" t="s">
        <v>115</v>
      </c>
      <c r="D75" s="83" t="s">
        <v>88</v>
      </c>
      <c r="E75" s="60">
        <v>951</v>
      </c>
      <c r="F75" s="60">
        <v>10</v>
      </c>
      <c r="G75" s="62" t="s">
        <v>52</v>
      </c>
      <c r="H75" s="62" t="s">
        <v>89</v>
      </c>
      <c r="I75" s="59" t="s">
        <v>54</v>
      </c>
      <c r="J75" s="63">
        <v>16732000</v>
      </c>
      <c r="K75" s="64">
        <v>5.4100000000000002E-2</v>
      </c>
      <c r="L75" s="65">
        <f>+ROUND((J75*K75)+J75,-3)</f>
        <v>17637000</v>
      </c>
      <c r="M75" s="66"/>
      <c r="N75" s="165"/>
      <c r="O75" s="171"/>
      <c r="P75" s="171"/>
      <c r="Q75" s="171"/>
      <c r="S75" s="57"/>
    </row>
    <row r="76" spans="1:20" x14ac:dyDescent="0.2">
      <c r="A76" s="240">
        <v>65</v>
      </c>
      <c r="B76" s="58" t="s">
        <v>114</v>
      </c>
      <c r="C76" s="59" t="s">
        <v>115</v>
      </c>
      <c r="D76" s="83" t="s">
        <v>116</v>
      </c>
      <c r="E76" s="60">
        <v>951</v>
      </c>
      <c r="F76" s="60">
        <v>10</v>
      </c>
      <c r="G76" s="62" t="s">
        <v>90</v>
      </c>
      <c r="H76" s="60">
        <v>2330</v>
      </c>
      <c r="I76" s="59" t="s">
        <v>54</v>
      </c>
      <c r="J76" s="63">
        <v>17063000</v>
      </c>
      <c r="K76" s="64">
        <v>5.4100000000000002E-2</v>
      </c>
      <c r="L76" s="65">
        <f>+ROUND((J76*K76)+J76,-3)</f>
        <v>17986000</v>
      </c>
      <c r="M76" s="66"/>
      <c r="N76" s="165"/>
      <c r="O76" s="171"/>
      <c r="P76" s="171"/>
      <c r="Q76" s="171"/>
      <c r="S76" s="57"/>
    </row>
    <row r="77" spans="1:20" x14ac:dyDescent="0.2">
      <c r="A77" s="240">
        <v>66</v>
      </c>
      <c r="B77" s="58" t="s">
        <v>114</v>
      </c>
      <c r="C77" s="59" t="s">
        <v>115</v>
      </c>
      <c r="D77" s="59" t="s">
        <v>55</v>
      </c>
      <c r="E77" s="60">
        <v>951</v>
      </c>
      <c r="F77" s="60">
        <v>10</v>
      </c>
      <c r="G77" s="62" t="s">
        <v>56</v>
      </c>
      <c r="H77" s="62" t="s">
        <v>57</v>
      </c>
      <c r="I77" s="59" t="s">
        <v>54</v>
      </c>
      <c r="J77" s="63">
        <v>17217000</v>
      </c>
      <c r="K77" s="64">
        <v>5.4100000000000002E-2</v>
      </c>
      <c r="L77" s="65">
        <f>+ROUND((J77*K77)+J77,-3)</f>
        <v>18148000</v>
      </c>
      <c r="M77" s="66"/>
      <c r="N77" s="165"/>
      <c r="O77" s="171"/>
      <c r="P77" s="171"/>
      <c r="Q77" s="171"/>
      <c r="S77" s="57"/>
    </row>
    <row r="78" spans="1:20" x14ac:dyDescent="0.2">
      <c r="A78" s="240">
        <v>67</v>
      </c>
      <c r="B78" s="67" t="s">
        <v>114</v>
      </c>
      <c r="C78" s="68" t="s">
        <v>115</v>
      </c>
      <c r="D78" s="68" t="s">
        <v>58</v>
      </c>
      <c r="E78" s="69">
        <v>951</v>
      </c>
      <c r="F78" s="69">
        <v>10</v>
      </c>
      <c r="G78" s="70" t="s">
        <v>59</v>
      </c>
      <c r="H78" s="69">
        <v>9999</v>
      </c>
      <c r="I78" s="68" t="s">
        <v>54</v>
      </c>
      <c r="J78" s="71">
        <v>17217000</v>
      </c>
      <c r="K78" s="72">
        <v>6.4100000000000004E-2</v>
      </c>
      <c r="L78" s="73">
        <f>+ROUND((J78*K78)+J78,-3)</f>
        <v>18321000</v>
      </c>
      <c r="M78" s="74"/>
      <c r="N78" s="164">
        <f>ROUND((S78/L78),0)</f>
        <v>247</v>
      </c>
      <c r="O78" s="172">
        <f>L78*N78</f>
        <v>4525287000</v>
      </c>
      <c r="P78" s="172">
        <f>+(J78+(J78*$P$10))*N78</f>
        <v>4482664605.8999996</v>
      </c>
      <c r="Q78" s="172">
        <f>O78-P78</f>
        <v>42622394.100000381</v>
      </c>
      <c r="R78" s="75"/>
      <c r="S78" s="57">
        <v>4527837680</v>
      </c>
      <c r="T78" s="27">
        <v>248</v>
      </c>
    </row>
    <row r="79" spans="1:20" x14ac:dyDescent="0.2">
      <c r="A79" s="240">
        <v>68</v>
      </c>
      <c r="B79" s="58"/>
      <c r="C79" s="59"/>
      <c r="D79" s="59"/>
      <c r="E79" s="60"/>
      <c r="F79" s="90"/>
      <c r="G79" s="62"/>
      <c r="H79" s="62"/>
      <c r="I79" s="59"/>
      <c r="J79" s="63"/>
      <c r="K79" s="64"/>
      <c r="L79" s="65"/>
      <c r="M79" s="66"/>
      <c r="N79" s="168"/>
      <c r="O79" s="171"/>
      <c r="P79" s="171"/>
      <c r="Q79" s="171"/>
      <c r="S79" s="57"/>
    </row>
    <row r="80" spans="1:20" x14ac:dyDescent="0.2">
      <c r="A80" s="240">
        <v>69</v>
      </c>
      <c r="B80" s="58"/>
      <c r="C80" s="76" t="s">
        <v>117</v>
      </c>
      <c r="D80" s="59"/>
      <c r="E80" s="60"/>
      <c r="F80" s="77"/>
      <c r="G80" s="78"/>
      <c r="H80" s="78"/>
      <c r="I80" s="76"/>
      <c r="J80" s="63"/>
      <c r="K80" s="79"/>
      <c r="L80" s="65"/>
      <c r="M80" s="66"/>
      <c r="N80" s="167"/>
      <c r="O80" s="171"/>
      <c r="P80" s="171"/>
      <c r="Q80" s="171"/>
      <c r="S80" s="57"/>
    </row>
    <row r="81" spans="1:20" ht="12" customHeight="1" x14ac:dyDescent="0.2">
      <c r="A81" s="240">
        <v>70</v>
      </c>
      <c r="B81" s="58" t="s">
        <v>118</v>
      </c>
      <c r="C81" s="59" t="s">
        <v>119</v>
      </c>
      <c r="D81" s="59" t="s">
        <v>51</v>
      </c>
      <c r="E81" s="60">
        <v>3078</v>
      </c>
      <c r="F81" s="60">
        <v>10</v>
      </c>
      <c r="G81" s="62" t="s">
        <v>52</v>
      </c>
      <c r="H81" s="62" t="s">
        <v>53</v>
      </c>
      <c r="I81" s="59" t="s">
        <v>54</v>
      </c>
      <c r="J81" s="63">
        <v>15078000</v>
      </c>
      <c r="K81" s="64">
        <v>5.4100000000000002E-2</v>
      </c>
      <c r="L81" s="65">
        <f t="shared" ref="L81:L86" si="4">+ROUND((J81*K81)+J81,-3)</f>
        <v>15894000</v>
      </c>
      <c r="M81" s="66"/>
      <c r="N81" s="165"/>
      <c r="O81" s="171"/>
      <c r="P81" s="171"/>
      <c r="Q81" s="171"/>
      <c r="S81" s="57"/>
    </row>
    <row r="82" spans="1:20" ht="12" customHeight="1" x14ac:dyDescent="0.2">
      <c r="A82" s="240">
        <v>71</v>
      </c>
      <c r="B82" s="58" t="s">
        <v>118</v>
      </c>
      <c r="C82" s="59" t="s">
        <v>119</v>
      </c>
      <c r="D82" s="59" t="s">
        <v>55</v>
      </c>
      <c r="E82" s="60">
        <v>3078</v>
      </c>
      <c r="F82" s="60">
        <v>10</v>
      </c>
      <c r="G82" s="62" t="s">
        <v>56</v>
      </c>
      <c r="H82" s="62" t="s">
        <v>57</v>
      </c>
      <c r="I82" s="59" t="s">
        <v>54</v>
      </c>
      <c r="J82" s="63">
        <v>15215000</v>
      </c>
      <c r="K82" s="64">
        <v>5.4100000000000002E-2</v>
      </c>
      <c r="L82" s="65">
        <f t="shared" si="4"/>
        <v>16038000</v>
      </c>
      <c r="M82" s="66"/>
      <c r="N82" s="165"/>
      <c r="O82" s="171"/>
      <c r="P82" s="171"/>
      <c r="Q82" s="171"/>
      <c r="S82" s="57"/>
    </row>
    <row r="83" spans="1:20" ht="12" customHeight="1" x14ac:dyDescent="0.2">
      <c r="A83" s="240">
        <v>72</v>
      </c>
      <c r="B83" s="67" t="s">
        <v>118</v>
      </c>
      <c r="C83" s="68" t="s">
        <v>119</v>
      </c>
      <c r="D83" s="68" t="s">
        <v>58</v>
      </c>
      <c r="E83" s="69">
        <v>3078</v>
      </c>
      <c r="F83" s="69">
        <v>10</v>
      </c>
      <c r="G83" s="70" t="s">
        <v>59</v>
      </c>
      <c r="H83" s="70" t="s">
        <v>60</v>
      </c>
      <c r="I83" s="68" t="s">
        <v>54</v>
      </c>
      <c r="J83" s="71">
        <v>15215000</v>
      </c>
      <c r="K83" s="72">
        <v>6.4100000000000004E-2</v>
      </c>
      <c r="L83" s="73">
        <f t="shared" si="4"/>
        <v>16190000</v>
      </c>
      <c r="M83" s="74"/>
      <c r="N83" s="164">
        <f>ROUND((S83/L83),0)</f>
        <v>30</v>
      </c>
      <c r="O83" s="172">
        <f>L83*N83</f>
        <v>485700000</v>
      </c>
      <c r="P83" s="172">
        <f>+(J83+(J83*$P$10))*N83</f>
        <v>481143945</v>
      </c>
      <c r="Q83" s="172">
        <f>O83-P83</f>
        <v>4556055</v>
      </c>
      <c r="R83" s="75"/>
      <c r="S83" s="57">
        <v>492246800</v>
      </c>
      <c r="T83" s="27">
        <v>37</v>
      </c>
    </row>
    <row r="84" spans="1:20" ht="12" customHeight="1" x14ac:dyDescent="0.2">
      <c r="A84" s="240">
        <v>73</v>
      </c>
      <c r="B84" s="58" t="s">
        <v>120</v>
      </c>
      <c r="C84" s="59" t="s">
        <v>121</v>
      </c>
      <c r="D84" s="59" t="s">
        <v>51</v>
      </c>
      <c r="E84" s="60">
        <v>90844</v>
      </c>
      <c r="F84" s="60">
        <v>10</v>
      </c>
      <c r="G84" s="62" t="s">
        <v>52</v>
      </c>
      <c r="H84" s="62" t="s">
        <v>53</v>
      </c>
      <c r="I84" s="59" t="s">
        <v>54</v>
      </c>
      <c r="J84" s="63">
        <v>15078000</v>
      </c>
      <c r="K84" s="64">
        <v>5.4100000000000002E-2</v>
      </c>
      <c r="L84" s="65">
        <f t="shared" si="4"/>
        <v>15894000</v>
      </c>
      <c r="M84" s="66"/>
      <c r="N84" s="165"/>
      <c r="O84" s="171"/>
      <c r="P84" s="171"/>
      <c r="Q84" s="171"/>
      <c r="S84" s="57"/>
    </row>
    <row r="85" spans="1:20" ht="12" customHeight="1" x14ac:dyDescent="0.2">
      <c r="A85" s="240">
        <v>74</v>
      </c>
      <c r="B85" s="58" t="s">
        <v>120</v>
      </c>
      <c r="C85" s="59" t="s">
        <v>121</v>
      </c>
      <c r="D85" s="59" t="s">
        <v>55</v>
      </c>
      <c r="E85" s="60">
        <v>90844</v>
      </c>
      <c r="F85" s="60">
        <v>10</v>
      </c>
      <c r="G85" s="62" t="s">
        <v>56</v>
      </c>
      <c r="H85" s="62" t="s">
        <v>57</v>
      </c>
      <c r="I85" s="59" t="s">
        <v>54</v>
      </c>
      <c r="J85" s="63">
        <v>15215000</v>
      </c>
      <c r="K85" s="64">
        <v>5.4100000000000002E-2</v>
      </c>
      <c r="L85" s="65">
        <f t="shared" si="4"/>
        <v>16038000</v>
      </c>
      <c r="M85" s="66"/>
      <c r="N85" s="165"/>
      <c r="O85" s="171"/>
      <c r="P85" s="171"/>
      <c r="Q85" s="171"/>
      <c r="S85" s="57"/>
    </row>
    <row r="86" spans="1:20" ht="12" customHeight="1" x14ac:dyDescent="0.2">
      <c r="A86" s="240">
        <v>75</v>
      </c>
      <c r="B86" s="67" t="s">
        <v>120</v>
      </c>
      <c r="C86" s="68" t="s">
        <v>121</v>
      </c>
      <c r="D86" s="68" t="s">
        <v>58</v>
      </c>
      <c r="E86" s="69">
        <v>90844</v>
      </c>
      <c r="F86" s="69">
        <v>10</v>
      </c>
      <c r="G86" s="70" t="s">
        <v>59</v>
      </c>
      <c r="H86" s="70" t="s">
        <v>60</v>
      </c>
      <c r="I86" s="68" t="s">
        <v>54</v>
      </c>
      <c r="J86" s="71">
        <v>15215000</v>
      </c>
      <c r="K86" s="72">
        <v>6.4100000000000004E-2</v>
      </c>
      <c r="L86" s="73">
        <f t="shared" si="4"/>
        <v>16190000</v>
      </c>
      <c r="M86" s="74"/>
      <c r="N86" s="164">
        <f>ROUND((S86/L86),0)</f>
        <v>108</v>
      </c>
      <c r="O86" s="172">
        <f>L86*N86</f>
        <v>1748520000</v>
      </c>
      <c r="P86" s="172">
        <f>+(J86+(J86*$P$10))*N86</f>
        <v>1732118202</v>
      </c>
      <c r="Q86" s="172">
        <f>O86-P86</f>
        <v>16401798</v>
      </c>
      <c r="R86" s="75"/>
      <c r="S86" s="57">
        <v>1751199600</v>
      </c>
      <c r="T86" s="27">
        <v>120</v>
      </c>
    </row>
    <row r="87" spans="1:20" x14ac:dyDescent="0.2">
      <c r="A87" s="240">
        <v>76</v>
      </c>
      <c r="B87" s="58"/>
      <c r="C87" s="59"/>
      <c r="D87" s="59"/>
      <c r="E87" s="60"/>
      <c r="F87" s="90"/>
      <c r="G87" s="62"/>
      <c r="H87" s="62"/>
      <c r="I87" s="59"/>
      <c r="J87" s="63"/>
      <c r="K87" s="64"/>
      <c r="L87" s="65"/>
      <c r="M87" s="66"/>
      <c r="N87" s="168"/>
      <c r="O87" s="171"/>
      <c r="P87" s="171"/>
      <c r="Q87" s="171"/>
      <c r="S87" s="57"/>
    </row>
    <row r="88" spans="1:20" ht="12" customHeight="1" x14ac:dyDescent="0.2">
      <c r="A88" s="240">
        <v>77</v>
      </c>
      <c r="B88" s="58"/>
      <c r="C88" s="76" t="s">
        <v>122</v>
      </c>
      <c r="D88" s="59"/>
      <c r="E88" s="60"/>
      <c r="F88" s="77"/>
      <c r="G88" s="78"/>
      <c r="H88" s="78"/>
      <c r="I88" s="76"/>
      <c r="J88" s="63"/>
      <c r="K88" s="79"/>
      <c r="L88" s="65"/>
      <c r="M88" s="66"/>
      <c r="N88" s="167"/>
      <c r="O88" s="171"/>
      <c r="P88" s="171"/>
      <c r="Q88" s="171"/>
      <c r="S88" s="57"/>
    </row>
    <row r="89" spans="1:20" ht="12" customHeight="1" x14ac:dyDescent="0.2">
      <c r="A89" s="240">
        <v>78</v>
      </c>
      <c r="B89" s="58" t="s">
        <v>123</v>
      </c>
      <c r="C89" s="59" t="s">
        <v>124</v>
      </c>
      <c r="D89" s="59" t="s">
        <v>51</v>
      </c>
      <c r="E89" s="60">
        <v>956</v>
      </c>
      <c r="F89" s="60">
        <v>8</v>
      </c>
      <c r="G89" s="62" t="s">
        <v>52</v>
      </c>
      <c r="H89" s="62" t="s">
        <v>53</v>
      </c>
      <c r="I89" s="59" t="s">
        <v>54</v>
      </c>
      <c r="J89" s="63">
        <v>11471000</v>
      </c>
      <c r="K89" s="64">
        <v>5.4100000000000002E-2</v>
      </c>
      <c r="L89" s="65">
        <f t="shared" ref="L89:L100" si="5">+ROUND((J89*K89)+J89,-3)</f>
        <v>12092000</v>
      </c>
      <c r="M89" s="66"/>
      <c r="N89" s="165"/>
      <c r="O89" s="171"/>
      <c r="P89" s="171"/>
      <c r="Q89" s="171"/>
      <c r="S89" s="57"/>
    </row>
    <row r="90" spans="1:20" ht="12" customHeight="1" x14ac:dyDescent="0.2">
      <c r="A90" s="240">
        <v>79</v>
      </c>
      <c r="B90" s="58" t="s">
        <v>123</v>
      </c>
      <c r="C90" s="59" t="s">
        <v>124</v>
      </c>
      <c r="D90" s="59" t="s">
        <v>55</v>
      </c>
      <c r="E90" s="60">
        <v>956</v>
      </c>
      <c r="F90" s="60">
        <v>8</v>
      </c>
      <c r="G90" s="62" t="s">
        <v>56</v>
      </c>
      <c r="H90" s="62" t="s">
        <v>57</v>
      </c>
      <c r="I90" s="59" t="s">
        <v>54</v>
      </c>
      <c r="J90" s="63">
        <v>11575000</v>
      </c>
      <c r="K90" s="64">
        <v>5.4100000000000002E-2</v>
      </c>
      <c r="L90" s="65">
        <f t="shared" si="5"/>
        <v>12201000</v>
      </c>
      <c r="M90" s="66"/>
      <c r="N90" s="165"/>
      <c r="O90" s="171"/>
      <c r="P90" s="171"/>
      <c r="Q90" s="171"/>
      <c r="S90" s="57"/>
    </row>
    <row r="91" spans="1:20" ht="12" customHeight="1" x14ac:dyDescent="0.2">
      <c r="A91" s="240">
        <v>80</v>
      </c>
      <c r="B91" s="67" t="s">
        <v>123</v>
      </c>
      <c r="C91" s="68" t="s">
        <v>124</v>
      </c>
      <c r="D91" s="68" t="s">
        <v>58</v>
      </c>
      <c r="E91" s="69">
        <v>956</v>
      </c>
      <c r="F91" s="69">
        <v>8</v>
      </c>
      <c r="G91" s="70" t="s">
        <v>59</v>
      </c>
      <c r="H91" s="70" t="s">
        <v>60</v>
      </c>
      <c r="I91" s="68" t="s">
        <v>54</v>
      </c>
      <c r="J91" s="71">
        <v>11575000</v>
      </c>
      <c r="K91" s="72">
        <v>6.4100000000000004E-2</v>
      </c>
      <c r="L91" s="73">
        <f t="shared" si="5"/>
        <v>12317000</v>
      </c>
      <c r="M91" s="74"/>
      <c r="N91" s="164">
        <f>ROUND((S91/L91),0)</f>
        <v>11</v>
      </c>
      <c r="O91" s="172">
        <f>L91*N91</f>
        <v>135487000</v>
      </c>
      <c r="P91" s="172">
        <f>+(J91+(J91*$P$10))*N91</f>
        <v>134213282.5</v>
      </c>
      <c r="Q91" s="172">
        <f>O91-P91</f>
        <v>1273717.5</v>
      </c>
      <c r="R91" s="75"/>
      <c r="S91" s="57">
        <v>133504320.4262358</v>
      </c>
      <c r="T91" s="27">
        <v>10</v>
      </c>
    </row>
    <row r="92" spans="1:20" ht="12" customHeight="1" x14ac:dyDescent="0.2">
      <c r="A92" s="240">
        <v>81</v>
      </c>
      <c r="B92" s="58" t="s">
        <v>125</v>
      </c>
      <c r="C92" s="59" t="s">
        <v>126</v>
      </c>
      <c r="D92" s="59" t="s">
        <v>51</v>
      </c>
      <c r="E92" s="60">
        <v>958</v>
      </c>
      <c r="F92" s="60">
        <v>8</v>
      </c>
      <c r="G92" s="62" t="s">
        <v>52</v>
      </c>
      <c r="H92" s="62" t="s">
        <v>53</v>
      </c>
      <c r="I92" s="59" t="s">
        <v>54</v>
      </c>
      <c r="J92" s="63">
        <v>11471000</v>
      </c>
      <c r="K92" s="64">
        <v>5.4100000000000002E-2</v>
      </c>
      <c r="L92" s="65">
        <f t="shared" si="5"/>
        <v>12092000</v>
      </c>
      <c r="M92" s="66"/>
      <c r="N92" s="165"/>
      <c r="O92" s="171"/>
      <c r="P92" s="171"/>
      <c r="Q92" s="171"/>
      <c r="S92" s="57"/>
    </row>
    <row r="93" spans="1:20" ht="12" customHeight="1" x14ac:dyDescent="0.2">
      <c r="A93" s="240">
        <v>82</v>
      </c>
      <c r="B93" s="58" t="s">
        <v>125</v>
      </c>
      <c r="C93" s="59" t="s">
        <v>126</v>
      </c>
      <c r="D93" s="59" t="s">
        <v>55</v>
      </c>
      <c r="E93" s="60">
        <v>958</v>
      </c>
      <c r="F93" s="60">
        <v>8</v>
      </c>
      <c r="G93" s="62" t="s">
        <v>56</v>
      </c>
      <c r="H93" s="62" t="s">
        <v>57</v>
      </c>
      <c r="I93" s="59" t="s">
        <v>54</v>
      </c>
      <c r="J93" s="63">
        <v>11575000</v>
      </c>
      <c r="K93" s="64">
        <v>5.4100000000000002E-2</v>
      </c>
      <c r="L93" s="65">
        <f t="shared" si="5"/>
        <v>12201000</v>
      </c>
      <c r="M93" s="66"/>
      <c r="N93" s="165"/>
      <c r="O93" s="171"/>
      <c r="P93" s="171"/>
      <c r="Q93" s="171"/>
      <c r="S93" s="57"/>
    </row>
    <row r="94" spans="1:20" ht="12" customHeight="1" x14ac:dyDescent="0.2">
      <c r="A94" s="240">
        <v>83</v>
      </c>
      <c r="B94" s="67" t="s">
        <v>125</v>
      </c>
      <c r="C94" s="68" t="s">
        <v>126</v>
      </c>
      <c r="D94" s="68" t="s">
        <v>58</v>
      </c>
      <c r="E94" s="69">
        <v>958</v>
      </c>
      <c r="F94" s="69">
        <v>8</v>
      </c>
      <c r="G94" s="70" t="s">
        <v>59</v>
      </c>
      <c r="H94" s="70" t="s">
        <v>60</v>
      </c>
      <c r="I94" s="68" t="s">
        <v>54</v>
      </c>
      <c r="J94" s="71">
        <v>11575000</v>
      </c>
      <c r="K94" s="72">
        <v>6.4100000000000004E-2</v>
      </c>
      <c r="L94" s="73">
        <f t="shared" si="5"/>
        <v>12317000</v>
      </c>
      <c r="M94" s="74"/>
      <c r="N94" s="164">
        <f>ROUND((S94/L94),0)</f>
        <v>23</v>
      </c>
      <c r="O94" s="172">
        <f>L94*N94</f>
        <v>283291000</v>
      </c>
      <c r="P94" s="172">
        <f>+(J94+(J94*$P$10))*N94</f>
        <v>280627772.5</v>
      </c>
      <c r="Q94" s="172">
        <f>O94-P94</f>
        <v>2663227.5</v>
      </c>
      <c r="R94" s="75"/>
      <c r="S94" s="57">
        <v>280998747.27216113</v>
      </c>
      <c r="T94" s="27">
        <v>24</v>
      </c>
    </row>
    <row r="95" spans="1:20" ht="12" customHeight="1" x14ac:dyDescent="0.2">
      <c r="A95" s="240">
        <v>84</v>
      </c>
      <c r="B95" s="58" t="s">
        <v>127</v>
      </c>
      <c r="C95" s="59" t="s">
        <v>128</v>
      </c>
      <c r="D95" s="59" t="s">
        <v>51</v>
      </c>
      <c r="E95" s="60">
        <v>20476</v>
      </c>
      <c r="F95" s="60">
        <v>8</v>
      </c>
      <c r="G95" s="62" t="s">
        <v>52</v>
      </c>
      <c r="H95" s="62" t="s">
        <v>53</v>
      </c>
      <c r="I95" s="59" t="s">
        <v>54</v>
      </c>
      <c r="J95" s="63">
        <v>11471000</v>
      </c>
      <c r="K95" s="64">
        <v>5.4100000000000002E-2</v>
      </c>
      <c r="L95" s="65">
        <f t="shared" si="5"/>
        <v>12092000</v>
      </c>
      <c r="M95" s="66"/>
      <c r="N95" s="165"/>
      <c r="O95" s="171"/>
      <c r="P95" s="171"/>
      <c r="Q95" s="171"/>
      <c r="S95" s="57"/>
    </row>
    <row r="96" spans="1:20" ht="12" customHeight="1" x14ac:dyDescent="0.2">
      <c r="A96" s="240">
        <v>85</v>
      </c>
      <c r="B96" s="58" t="s">
        <v>127</v>
      </c>
      <c r="C96" s="59" t="s">
        <v>128</v>
      </c>
      <c r="D96" s="59" t="s">
        <v>55</v>
      </c>
      <c r="E96" s="60">
        <v>20476</v>
      </c>
      <c r="F96" s="60">
        <v>8</v>
      </c>
      <c r="G96" s="62" t="s">
        <v>56</v>
      </c>
      <c r="H96" s="62" t="s">
        <v>57</v>
      </c>
      <c r="I96" s="59" t="s">
        <v>54</v>
      </c>
      <c r="J96" s="63">
        <v>11575000</v>
      </c>
      <c r="K96" s="64">
        <v>5.4100000000000002E-2</v>
      </c>
      <c r="L96" s="65">
        <f t="shared" si="5"/>
        <v>12201000</v>
      </c>
      <c r="M96" s="66"/>
      <c r="N96" s="165"/>
      <c r="O96" s="171"/>
      <c r="P96" s="171"/>
      <c r="Q96" s="171"/>
      <c r="S96" s="57"/>
    </row>
    <row r="97" spans="1:20" ht="12" customHeight="1" x14ac:dyDescent="0.2">
      <c r="A97" s="240">
        <v>86</v>
      </c>
      <c r="B97" s="67" t="s">
        <v>127</v>
      </c>
      <c r="C97" s="68" t="s">
        <v>128</v>
      </c>
      <c r="D97" s="68" t="s">
        <v>58</v>
      </c>
      <c r="E97" s="69">
        <v>20476</v>
      </c>
      <c r="F97" s="69">
        <v>8</v>
      </c>
      <c r="G97" s="70" t="s">
        <v>59</v>
      </c>
      <c r="H97" s="70" t="s">
        <v>60</v>
      </c>
      <c r="I97" s="68" t="s">
        <v>54</v>
      </c>
      <c r="J97" s="71">
        <v>11575000</v>
      </c>
      <c r="K97" s="72">
        <v>6.4100000000000004E-2</v>
      </c>
      <c r="L97" s="73">
        <f t="shared" si="5"/>
        <v>12317000</v>
      </c>
      <c r="M97" s="74"/>
      <c r="N97" s="164">
        <f>ROUND((S97/L97),0)</f>
        <v>13</v>
      </c>
      <c r="O97" s="172">
        <f>L97*N97</f>
        <v>160121000</v>
      </c>
      <c r="P97" s="172">
        <f>+(J97+(J97*$P$10))*N97</f>
        <v>158615697.5</v>
      </c>
      <c r="Q97" s="172">
        <f>O97-P97</f>
        <v>1505302.5</v>
      </c>
      <c r="R97" s="75"/>
      <c r="S97" s="57">
        <v>166127436.26098391</v>
      </c>
      <c r="T97" s="27">
        <v>12</v>
      </c>
    </row>
    <row r="98" spans="1:20" ht="12" customHeight="1" x14ac:dyDescent="0.2">
      <c r="A98" s="240">
        <v>87</v>
      </c>
      <c r="B98" s="58" t="s">
        <v>129</v>
      </c>
      <c r="C98" s="59" t="s">
        <v>130</v>
      </c>
      <c r="D98" s="59" t="s">
        <v>51</v>
      </c>
      <c r="E98" s="60">
        <v>20611</v>
      </c>
      <c r="F98" s="60">
        <v>8</v>
      </c>
      <c r="G98" s="62" t="s">
        <v>52</v>
      </c>
      <c r="H98" s="62" t="s">
        <v>53</v>
      </c>
      <c r="I98" s="59" t="s">
        <v>54</v>
      </c>
      <c r="J98" s="63">
        <v>11471000</v>
      </c>
      <c r="K98" s="64">
        <v>5.4100000000000002E-2</v>
      </c>
      <c r="L98" s="65">
        <f t="shared" si="5"/>
        <v>12092000</v>
      </c>
      <c r="M98" s="66"/>
      <c r="N98" s="165"/>
      <c r="O98" s="171"/>
      <c r="P98" s="171"/>
      <c r="Q98" s="171"/>
      <c r="S98" s="57"/>
    </row>
    <row r="99" spans="1:20" ht="12" customHeight="1" x14ac:dyDescent="0.2">
      <c r="A99" s="240">
        <v>88</v>
      </c>
      <c r="B99" s="58" t="s">
        <v>129</v>
      </c>
      <c r="C99" s="59" t="s">
        <v>130</v>
      </c>
      <c r="D99" s="59" t="s">
        <v>55</v>
      </c>
      <c r="E99" s="60">
        <v>20611</v>
      </c>
      <c r="F99" s="60">
        <v>8</v>
      </c>
      <c r="G99" s="62" t="s">
        <v>56</v>
      </c>
      <c r="H99" s="62" t="s">
        <v>57</v>
      </c>
      <c r="I99" s="59" t="s">
        <v>54</v>
      </c>
      <c r="J99" s="63">
        <v>11575000</v>
      </c>
      <c r="K99" s="64">
        <v>5.4100000000000002E-2</v>
      </c>
      <c r="L99" s="65">
        <f t="shared" si="5"/>
        <v>12201000</v>
      </c>
      <c r="M99" s="66"/>
      <c r="N99" s="165"/>
      <c r="O99" s="171"/>
      <c r="P99" s="171"/>
      <c r="Q99" s="171"/>
      <c r="S99" s="57"/>
    </row>
    <row r="100" spans="1:20" ht="12" customHeight="1" x14ac:dyDescent="0.2">
      <c r="A100" s="240">
        <v>89</v>
      </c>
      <c r="B100" s="67" t="s">
        <v>129</v>
      </c>
      <c r="C100" s="68" t="s">
        <v>130</v>
      </c>
      <c r="D100" s="68" t="s">
        <v>58</v>
      </c>
      <c r="E100" s="69">
        <v>20611</v>
      </c>
      <c r="F100" s="69">
        <v>8</v>
      </c>
      <c r="G100" s="70" t="s">
        <v>59</v>
      </c>
      <c r="H100" s="70" t="s">
        <v>60</v>
      </c>
      <c r="I100" s="68" t="s">
        <v>54</v>
      </c>
      <c r="J100" s="71">
        <v>11575000</v>
      </c>
      <c r="K100" s="72">
        <v>6.4100000000000004E-2</v>
      </c>
      <c r="L100" s="73">
        <f t="shared" si="5"/>
        <v>12317000</v>
      </c>
      <c r="M100" s="74"/>
      <c r="N100" s="164">
        <f>ROUND((S100/L100),0)</f>
        <v>11</v>
      </c>
      <c r="O100" s="172">
        <f>L100*N100</f>
        <v>135487000</v>
      </c>
      <c r="P100" s="172">
        <f>+(J100+(J100*$P$10))*N100</f>
        <v>134213282.5</v>
      </c>
      <c r="Q100" s="172">
        <f>O100-P100</f>
        <v>1273717.5</v>
      </c>
      <c r="R100" s="75"/>
      <c r="S100" s="57">
        <v>136901108.39089376</v>
      </c>
      <c r="T100" s="27">
        <v>11</v>
      </c>
    </row>
    <row r="101" spans="1:20" x14ac:dyDescent="0.2">
      <c r="A101" s="240">
        <v>90</v>
      </c>
      <c r="B101" s="58"/>
      <c r="C101" s="59"/>
      <c r="D101" s="59"/>
      <c r="E101" s="60"/>
      <c r="F101" s="90"/>
      <c r="G101" s="62"/>
      <c r="H101" s="62"/>
      <c r="I101" s="59"/>
      <c r="J101" s="63"/>
      <c r="K101" s="64"/>
      <c r="L101" s="65"/>
      <c r="M101" s="66"/>
      <c r="N101" s="168"/>
      <c r="O101" s="171"/>
      <c r="P101" s="171"/>
      <c r="Q101" s="171"/>
      <c r="S101" s="57"/>
    </row>
    <row r="102" spans="1:20" x14ac:dyDescent="0.2">
      <c r="A102" s="240">
        <v>91</v>
      </c>
      <c r="B102" s="58"/>
      <c r="C102" s="76" t="s">
        <v>131</v>
      </c>
      <c r="D102" s="59"/>
      <c r="E102" s="60"/>
      <c r="F102" s="77"/>
      <c r="G102" s="78"/>
      <c r="H102" s="78"/>
      <c r="I102" s="76"/>
      <c r="J102" s="63"/>
      <c r="K102" s="79"/>
      <c r="L102" s="65"/>
      <c r="M102" s="66"/>
      <c r="N102" s="167"/>
      <c r="O102" s="171"/>
      <c r="P102" s="171"/>
      <c r="Q102" s="171"/>
      <c r="S102" s="57"/>
    </row>
    <row r="103" spans="1:20" ht="12" customHeight="1" x14ac:dyDescent="0.2">
      <c r="A103" s="240">
        <v>92</v>
      </c>
      <c r="B103" s="58" t="s">
        <v>132</v>
      </c>
      <c r="C103" s="59" t="s">
        <v>133</v>
      </c>
      <c r="D103" s="59" t="s">
        <v>51</v>
      </c>
      <c r="E103" s="60">
        <v>949</v>
      </c>
      <c r="F103" s="60">
        <v>8</v>
      </c>
      <c r="G103" s="62" t="s">
        <v>52</v>
      </c>
      <c r="H103" s="62" t="s">
        <v>53</v>
      </c>
      <c r="I103" s="59" t="s">
        <v>54</v>
      </c>
      <c r="J103" s="63">
        <v>16102000</v>
      </c>
      <c r="K103" s="64">
        <v>5.4100000000000002E-2</v>
      </c>
      <c r="L103" s="65">
        <f t="shared" ref="L103:L111" si="6">+ROUND((J103*K103)+J103,-3)</f>
        <v>16973000</v>
      </c>
      <c r="M103" s="66"/>
      <c r="N103" s="165"/>
      <c r="O103" s="171"/>
      <c r="P103" s="171"/>
      <c r="Q103" s="171"/>
      <c r="S103" s="57"/>
    </row>
    <row r="104" spans="1:20" ht="12" customHeight="1" x14ac:dyDescent="0.2">
      <c r="A104" s="240">
        <v>93</v>
      </c>
      <c r="B104" s="58" t="s">
        <v>132</v>
      </c>
      <c r="C104" s="59" t="s">
        <v>133</v>
      </c>
      <c r="D104" s="59" t="s">
        <v>55</v>
      </c>
      <c r="E104" s="60">
        <v>949</v>
      </c>
      <c r="F104" s="60">
        <v>8</v>
      </c>
      <c r="G104" s="62" t="s">
        <v>56</v>
      </c>
      <c r="H104" s="62" t="s">
        <v>57</v>
      </c>
      <c r="I104" s="59" t="s">
        <v>54</v>
      </c>
      <c r="J104" s="63">
        <v>16248000</v>
      </c>
      <c r="K104" s="64">
        <v>5.4100000000000002E-2</v>
      </c>
      <c r="L104" s="65">
        <f t="shared" si="6"/>
        <v>17127000</v>
      </c>
      <c r="M104" s="66"/>
      <c r="N104" s="165"/>
      <c r="O104" s="171"/>
      <c r="P104" s="171"/>
      <c r="Q104" s="171"/>
      <c r="S104" s="57"/>
    </row>
    <row r="105" spans="1:20" ht="12" customHeight="1" x14ac:dyDescent="0.2">
      <c r="A105" s="240">
        <v>94</v>
      </c>
      <c r="B105" s="67" t="s">
        <v>132</v>
      </c>
      <c r="C105" s="68" t="s">
        <v>133</v>
      </c>
      <c r="D105" s="68" t="s">
        <v>58</v>
      </c>
      <c r="E105" s="69">
        <v>949</v>
      </c>
      <c r="F105" s="69">
        <v>8</v>
      </c>
      <c r="G105" s="70" t="s">
        <v>59</v>
      </c>
      <c r="H105" s="70" t="s">
        <v>60</v>
      </c>
      <c r="I105" s="68" t="s">
        <v>54</v>
      </c>
      <c r="J105" s="71">
        <v>16248000</v>
      </c>
      <c r="K105" s="72">
        <v>6.4100000000000004E-2</v>
      </c>
      <c r="L105" s="73">
        <f t="shared" si="6"/>
        <v>17289000</v>
      </c>
      <c r="M105" s="74"/>
      <c r="N105" s="164">
        <f>ROUND((S105/L105),0)</f>
        <v>203</v>
      </c>
      <c r="O105" s="172">
        <f>L105*N105</f>
        <v>3509667000</v>
      </c>
      <c r="P105" s="172">
        <f>+(J105+(J105*$P$10))*N105</f>
        <v>3476784410.4000001</v>
      </c>
      <c r="Q105" s="172">
        <f>O105-P105</f>
        <v>32882589.599999905</v>
      </c>
      <c r="R105" s="75"/>
      <c r="S105" s="57">
        <v>3505094000</v>
      </c>
      <c r="T105" s="27">
        <v>151</v>
      </c>
    </row>
    <row r="106" spans="1:20" x14ac:dyDescent="0.2">
      <c r="A106" s="240">
        <v>95</v>
      </c>
      <c r="B106" s="58" t="s">
        <v>134</v>
      </c>
      <c r="C106" s="59" t="s">
        <v>135</v>
      </c>
      <c r="D106" s="59" t="s">
        <v>51</v>
      </c>
      <c r="E106" s="60">
        <v>106061</v>
      </c>
      <c r="F106" s="60">
        <v>10</v>
      </c>
      <c r="G106" s="62" t="s">
        <v>52</v>
      </c>
      <c r="H106" s="62" t="s">
        <v>53</v>
      </c>
      <c r="I106" s="59" t="s">
        <v>54</v>
      </c>
      <c r="J106" s="63">
        <v>11086000</v>
      </c>
      <c r="K106" s="64">
        <v>5.4100000000000002E-2</v>
      </c>
      <c r="L106" s="65">
        <f t="shared" si="6"/>
        <v>11686000</v>
      </c>
      <c r="M106" s="66"/>
      <c r="N106" s="165"/>
      <c r="O106" s="171"/>
      <c r="P106" s="171"/>
      <c r="Q106" s="171"/>
      <c r="S106" s="57"/>
    </row>
    <row r="107" spans="1:20" ht="12" customHeight="1" x14ac:dyDescent="0.2">
      <c r="A107" s="240">
        <v>96</v>
      </c>
      <c r="B107" s="58" t="s">
        <v>134</v>
      </c>
      <c r="C107" s="59" t="s">
        <v>135</v>
      </c>
      <c r="D107" s="59" t="s">
        <v>55</v>
      </c>
      <c r="E107" s="60">
        <v>106061</v>
      </c>
      <c r="F107" s="60">
        <v>10</v>
      </c>
      <c r="G107" s="62" t="s">
        <v>56</v>
      </c>
      <c r="H107" s="62" t="s">
        <v>57</v>
      </c>
      <c r="I107" s="59" t="s">
        <v>54</v>
      </c>
      <c r="J107" s="63">
        <v>11186000</v>
      </c>
      <c r="K107" s="64">
        <v>5.4100000000000002E-2</v>
      </c>
      <c r="L107" s="65">
        <f t="shared" si="6"/>
        <v>11791000</v>
      </c>
      <c r="M107" s="66"/>
      <c r="N107" s="165"/>
      <c r="O107" s="171"/>
      <c r="P107" s="171"/>
      <c r="Q107" s="171"/>
      <c r="S107" s="57"/>
    </row>
    <row r="108" spans="1:20" ht="12" customHeight="1" x14ac:dyDescent="0.2">
      <c r="A108" s="240">
        <v>97</v>
      </c>
      <c r="B108" s="67" t="s">
        <v>134</v>
      </c>
      <c r="C108" s="68" t="s">
        <v>135</v>
      </c>
      <c r="D108" s="68" t="s">
        <v>58</v>
      </c>
      <c r="E108" s="69">
        <v>106061</v>
      </c>
      <c r="F108" s="69">
        <v>10</v>
      </c>
      <c r="G108" s="70" t="s">
        <v>59</v>
      </c>
      <c r="H108" s="70" t="s">
        <v>60</v>
      </c>
      <c r="I108" s="68" t="s">
        <v>54</v>
      </c>
      <c r="J108" s="71">
        <v>11186000</v>
      </c>
      <c r="K108" s="72">
        <v>6.4100000000000004E-2</v>
      </c>
      <c r="L108" s="73">
        <f t="shared" si="6"/>
        <v>11903000</v>
      </c>
      <c r="M108" s="74"/>
      <c r="N108" s="164">
        <f>ROUND((S108/L108),0)</f>
        <v>45</v>
      </c>
      <c r="O108" s="172">
        <f>L108*N108</f>
        <v>535635000</v>
      </c>
      <c r="P108" s="172">
        <f>+(J108+(J108*$P$10))*N108</f>
        <v>530602317</v>
      </c>
      <c r="Q108" s="172">
        <f>O108-P108</f>
        <v>5032683</v>
      </c>
      <c r="R108" s="75"/>
      <c r="S108" s="57">
        <v>535217000</v>
      </c>
      <c r="T108" s="27">
        <v>31</v>
      </c>
    </row>
    <row r="109" spans="1:20" ht="12" customHeight="1" x14ac:dyDescent="0.2">
      <c r="A109" s="240">
        <v>98</v>
      </c>
      <c r="B109" s="58" t="s">
        <v>136</v>
      </c>
      <c r="C109" s="59" t="s">
        <v>137</v>
      </c>
      <c r="D109" s="59" t="s">
        <v>51</v>
      </c>
      <c r="E109" s="60">
        <v>108575</v>
      </c>
      <c r="F109" s="60">
        <v>8</v>
      </c>
      <c r="G109" s="62" t="s">
        <v>52</v>
      </c>
      <c r="H109" s="62" t="s">
        <v>53</v>
      </c>
      <c r="I109" s="59" t="s">
        <v>54</v>
      </c>
      <c r="J109" s="63">
        <v>6666000</v>
      </c>
      <c r="K109" s="64">
        <v>5.4100000000000002E-2</v>
      </c>
      <c r="L109" s="65">
        <f t="shared" si="6"/>
        <v>7027000</v>
      </c>
      <c r="M109" s="66"/>
      <c r="N109" s="165"/>
      <c r="O109" s="171"/>
      <c r="P109" s="171"/>
      <c r="Q109" s="171"/>
      <c r="S109" s="57"/>
    </row>
    <row r="110" spans="1:20" ht="12" customHeight="1" x14ac:dyDescent="0.2">
      <c r="A110" s="240">
        <v>99</v>
      </c>
      <c r="B110" s="58" t="s">
        <v>136</v>
      </c>
      <c r="C110" s="59" t="s">
        <v>137</v>
      </c>
      <c r="D110" s="59" t="s">
        <v>55</v>
      </c>
      <c r="E110" s="60">
        <v>108575</v>
      </c>
      <c r="F110" s="60">
        <v>8</v>
      </c>
      <c r="G110" s="62" t="s">
        <v>56</v>
      </c>
      <c r="H110" s="62" t="s">
        <v>57</v>
      </c>
      <c r="I110" s="59" t="s">
        <v>54</v>
      </c>
      <c r="J110" s="63">
        <v>6727000</v>
      </c>
      <c r="K110" s="64">
        <v>5.4100000000000002E-2</v>
      </c>
      <c r="L110" s="65">
        <f t="shared" si="6"/>
        <v>7091000</v>
      </c>
      <c r="M110" s="66"/>
      <c r="N110" s="165"/>
      <c r="O110" s="171"/>
      <c r="P110" s="171"/>
      <c r="Q110" s="171"/>
      <c r="S110" s="57"/>
    </row>
    <row r="111" spans="1:20" ht="12" customHeight="1" x14ac:dyDescent="0.2">
      <c r="A111" s="240">
        <v>100</v>
      </c>
      <c r="B111" s="67" t="s">
        <v>136</v>
      </c>
      <c r="C111" s="68" t="s">
        <v>137</v>
      </c>
      <c r="D111" s="68" t="s">
        <v>58</v>
      </c>
      <c r="E111" s="69">
        <v>108575</v>
      </c>
      <c r="F111" s="69">
        <v>8</v>
      </c>
      <c r="G111" s="70" t="s">
        <v>59</v>
      </c>
      <c r="H111" s="70" t="s">
        <v>60</v>
      </c>
      <c r="I111" s="68" t="s">
        <v>54</v>
      </c>
      <c r="J111" s="71">
        <v>6727000</v>
      </c>
      <c r="K111" s="72">
        <v>6.4100000000000004E-2</v>
      </c>
      <c r="L111" s="73">
        <f t="shared" si="6"/>
        <v>7158000</v>
      </c>
      <c r="M111" s="74"/>
      <c r="N111" s="164">
        <f>ROUND((S111/L111),0)</f>
        <v>23</v>
      </c>
      <c r="O111" s="172">
        <f>L111*N111</f>
        <v>164634000</v>
      </c>
      <c r="P111" s="172">
        <f>+(J111+(J111*$P$10))*N111</f>
        <v>163091406.09999999</v>
      </c>
      <c r="Q111" s="172">
        <f>O111-P111</f>
        <v>1542593.900000006</v>
      </c>
      <c r="R111" s="75"/>
      <c r="S111" s="57">
        <v>165419000</v>
      </c>
      <c r="T111" s="27">
        <v>9</v>
      </c>
    </row>
    <row r="112" spans="1:20" ht="12" customHeight="1" x14ac:dyDescent="0.2">
      <c r="A112" s="240">
        <v>101</v>
      </c>
      <c r="B112" s="58"/>
      <c r="C112" s="59"/>
      <c r="D112" s="59"/>
      <c r="E112" s="60"/>
      <c r="F112" s="60"/>
      <c r="G112" s="62"/>
      <c r="H112" s="62"/>
      <c r="I112" s="59"/>
      <c r="J112" s="63"/>
      <c r="K112" s="64"/>
      <c r="L112" s="65"/>
      <c r="M112" s="66"/>
      <c r="N112" s="165"/>
      <c r="O112" s="171"/>
      <c r="P112" s="171"/>
      <c r="Q112" s="171"/>
      <c r="S112" s="57"/>
    </row>
    <row r="113" spans="1:20" x14ac:dyDescent="0.2">
      <c r="A113" s="240">
        <v>102</v>
      </c>
      <c r="B113" s="58"/>
      <c r="C113" s="76" t="s">
        <v>138</v>
      </c>
      <c r="D113" s="59"/>
      <c r="E113" s="60"/>
      <c r="F113" s="77"/>
      <c r="G113" s="78"/>
      <c r="H113" s="78"/>
      <c r="I113" s="76"/>
      <c r="J113" s="63"/>
      <c r="K113" s="79"/>
      <c r="L113" s="65"/>
      <c r="M113" s="66"/>
      <c r="N113" s="167"/>
      <c r="O113" s="171"/>
      <c r="P113" s="171"/>
      <c r="Q113" s="171"/>
      <c r="S113" s="57"/>
    </row>
    <row r="114" spans="1:20" x14ac:dyDescent="0.2">
      <c r="A114" s="240">
        <v>103</v>
      </c>
      <c r="B114" s="58" t="s">
        <v>139</v>
      </c>
      <c r="C114" s="59" t="s">
        <v>140</v>
      </c>
      <c r="D114" s="59" t="s">
        <v>51</v>
      </c>
      <c r="E114" s="60">
        <v>108729</v>
      </c>
      <c r="F114" s="60">
        <v>8</v>
      </c>
      <c r="G114" s="62" t="s">
        <v>52</v>
      </c>
      <c r="H114" s="62" t="s">
        <v>53</v>
      </c>
      <c r="I114" s="59" t="s">
        <v>54</v>
      </c>
      <c r="J114" s="63">
        <v>7400000</v>
      </c>
      <c r="K114" s="64">
        <v>5.4100000000000002E-2</v>
      </c>
      <c r="L114" s="65">
        <f t="shared" ref="L114:L129" si="7">+ROUND((J114*K114)+J114,-3)</f>
        <v>7800000</v>
      </c>
      <c r="M114" s="66"/>
      <c r="N114" s="165"/>
      <c r="O114" s="171"/>
      <c r="P114" s="171"/>
      <c r="Q114" s="171"/>
      <c r="S114" s="57"/>
    </row>
    <row r="115" spans="1:20" x14ac:dyDescent="0.2">
      <c r="A115" s="240">
        <v>104</v>
      </c>
      <c r="B115" s="58" t="s">
        <v>139</v>
      </c>
      <c r="C115" s="59" t="s">
        <v>140</v>
      </c>
      <c r="D115" s="59" t="s">
        <v>55</v>
      </c>
      <c r="E115" s="60">
        <v>108729</v>
      </c>
      <c r="F115" s="60">
        <v>8</v>
      </c>
      <c r="G115" s="62" t="s">
        <v>56</v>
      </c>
      <c r="H115" s="62" t="s">
        <v>57</v>
      </c>
      <c r="I115" s="59" t="s">
        <v>54</v>
      </c>
      <c r="J115" s="63">
        <v>7467000</v>
      </c>
      <c r="K115" s="64">
        <v>5.4100000000000002E-2</v>
      </c>
      <c r="L115" s="65">
        <f t="shared" si="7"/>
        <v>7871000</v>
      </c>
      <c r="M115" s="66"/>
      <c r="N115" s="165"/>
      <c r="O115" s="171"/>
      <c r="P115" s="171"/>
      <c r="Q115" s="171"/>
      <c r="S115" s="57"/>
    </row>
    <row r="116" spans="1:20" x14ac:dyDescent="0.2">
      <c r="A116" s="240">
        <v>105</v>
      </c>
      <c r="B116" s="67" t="s">
        <v>139</v>
      </c>
      <c r="C116" s="68" t="s">
        <v>140</v>
      </c>
      <c r="D116" s="68" t="s">
        <v>58</v>
      </c>
      <c r="E116" s="69">
        <v>108729</v>
      </c>
      <c r="F116" s="69">
        <v>8</v>
      </c>
      <c r="G116" s="70" t="s">
        <v>59</v>
      </c>
      <c r="H116" s="70" t="s">
        <v>60</v>
      </c>
      <c r="I116" s="68" t="s">
        <v>54</v>
      </c>
      <c r="J116" s="71">
        <v>7467000</v>
      </c>
      <c r="K116" s="72">
        <v>6.4100000000000004E-2</v>
      </c>
      <c r="L116" s="73">
        <f t="shared" si="7"/>
        <v>7946000</v>
      </c>
      <c r="M116" s="74"/>
      <c r="N116" s="164">
        <f>ROUND((S116/L116),0)</f>
        <v>5</v>
      </c>
      <c r="O116" s="172">
        <f>L116*N116</f>
        <v>39730000</v>
      </c>
      <c r="P116" s="172">
        <f>+(J116+(J116*$P$10))*N116</f>
        <v>39354823.5</v>
      </c>
      <c r="Q116" s="172">
        <f>O116-P116</f>
        <v>375176.5</v>
      </c>
      <c r="R116" s="75"/>
      <c r="S116" s="57">
        <v>43571427.200000003</v>
      </c>
      <c r="T116" s="27">
        <v>9</v>
      </c>
    </row>
    <row r="117" spans="1:20" ht="12" customHeight="1" x14ac:dyDescent="0.2">
      <c r="A117" s="240">
        <v>106</v>
      </c>
      <c r="B117" s="58" t="s">
        <v>141</v>
      </c>
      <c r="C117" s="59" t="s">
        <v>142</v>
      </c>
      <c r="D117" s="59" t="s">
        <v>51</v>
      </c>
      <c r="E117" s="60">
        <v>106094</v>
      </c>
      <c r="F117" s="60">
        <v>8</v>
      </c>
      <c r="G117" s="62" t="s">
        <v>52</v>
      </c>
      <c r="H117" s="62" t="s">
        <v>53</v>
      </c>
      <c r="I117" s="59" t="s">
        <v>54</v>
      </c>
      <c r="J117" s="63">
        <v>7400000</v>
      </c>
      <c r="K117" s="64">
        <v>5.4100000000000002E-2</v>
      </c>
      <c r="L117" s="65">
        <f t="shared" si="7"/>
        <v>7800000</v>
      </c>
      <c r="M117" s="66"/>
      <c r="N117" s="165"/>
      <c r="O117" s="171"/>
      <c r="P117" s="171"/>
      <c r="Q117" s="171"/>
      <c r="S117" s="57"/>
    </row>
    <row r="118" spans="1:20" ht="12" customHeight="1" x14ac:dyDescent="0.2">
      <c r="A118" s="240">
        <v>107</v>
      </c>
      <c r="B118" s="58" t="s">
        <v>141</v>
      </c>
      <c r="C118" s="59" t="s">
        <v>142</v>
      </c>
      <c r="D118" s="59" t="s">
        <v>55</v>
      </c>
      <c r="E118" s="60">
        <v>106094</v>
      </c>
      <c r="F118" s="60">
        <v>8</v>
      </c>
      <c r="G118" s="62" t="s">
        <v>56</v>
      </c>
      <c r="H118" s="62" t="s">
        <v>57</v>
      </c>
      <c r="I118" s="59" t="s">
        <v>54</v>
      </c>
      <c r="J118" s="63">
        <v>7467000</v>
      </c>
      <c r="K118" s="64">
        <v>5.4100000000000002E-2</v>
      </c>
      <c r="L118" s="65">
        <f t="shared" si="7"/>
        <v>7871000</v>
      </c>
      <c r="M118" s="66"/>
      <c r="N118" s="165"/>
      <c r="O118" s="171"/>
      <c r="P118" s="171"/>
      <c r="Q118" s="171"/>
      <c r="S118" s="57"/>
    </row>
    <row r="119" spans="1:20" ht="12" customHeight="1" x14ac:dyDescent="0.2">
      <c r="A119" s="240">
        <v>108</v>
      </c>
      <c r="B119" s="67" t="s">
        <v>141</v>
      </c>
      <c r="C119" s="68" t="s">
        <v>142</v>
      </c>
      <c r="D119" s="68" t="s">
        <v>58</v>
      </c>
      <c r="E119" s="69">
        <v>106094</v>
      </c>
      <c r="F119" s="69">
        <v>8</v>
      </c>
      <c r="G119" s="70" t="s">
        <v>59</v>
      </c>
      <c r="H119" s="70" t="s">
        <v>60</v>
      </c>
      <c r="I119" s="68" t="s">
        <v>54</v>
      </c>
      <c r="J119" s="71">
        <v>7467000</v>
      </c>
      <c r="K119" s="72">
        <v>6.4100000000000004E-2</v>
      </c>
      <c r="L119" s="73">
        <f t="shared" si="7"/>
        <v>7946000</v>
      </c>
      <c r="M119" s="74"/>
      <c r="N119" s="164">
        <f>ROUND((S119/L119),0)</f>
        <v>14</v>
      </c>
      <c r="O119" s="172">
        <f>L119*N119</f>
        <v>111244000</v>
      </c>
      <c r="P119" s="172">
        <f>+(J119+(J119*$P$10))*N119</f>
        <v>110193505.8</v>
      </c>
      <c r="Q119" s="172">
        <f>O119-P119</f>
        <v>1050494.200000003</v>
      </c>
      <c r="R119" s="75"/>
      <c r="S119" s="57">
        <v>114087680</v>
      </c>
      <c r="T119" s="27">
        <v>21</v>
      </c>
    </row>
    <row r="120" spans="1:20" ht="12" customHeight="1" x14ac:dyDescent="0.2">
      <c r="A120" s="240">
        <v>109</v>
      </c>
      <c r="B120" s="58" t="s">
        <v>143</v>
      </c>
      <c r="C120" s="59" t="s">
        <v>144</v>
      </c>
      <c r="D120" s="59" t="s">
        <v>51</v>
      </c>
      <c r="E120" s="60">
        <v>933</v>
      </c>
      <c r="F120" s="60">
        <v>8</v>
      </c>
      <c r="G120" s="62" t="s">
        <v>52</v>
      </c>
      <c r="H120" s="62" t="s">
        <v>53</v>
      </c>
      <c r="I120" s="59" t="s">
        <v>54</v>
      </c>
      <c r="J120" s="63">
        <v>8378000</v>
      </c>
      <c r="K120" s="64">
        <v>5.4100000000000002E-2</v>
      </c>
      <c r="L120" s="65">
        <f t="shared" si="7"/>
        <v>8831000</v>
      </c>
      <c r="M120" s="66"/>
      <c r="N120" s="165"/>
      <c r="O120" s="171"/>
      <c r="P120" s="171"/>
      <c r="Q120" s="171"/>
      <c r="S120" s="57"/>
    </row>
    <row r="121" spans="1:20" ht="12" customHeight="1" x14ac:dyDescent="0.2">
      <c r="A121" s="240">
        <v>110</v>
      </c>
      <c r="B121" s="58" t="s">
        <v>143</v>
      </c>
      <c r="C121" s="59" t="s">
        <v>144</v>
      </c>
      <c r="D121" s="59" t="s">
        <v>55</v>
      </c>
      <c r="E121" s="60">
        <v>933</v>
      </c>
      <c r="F121" s="60">
        <v>8</v>
      </c>
      <c r="G121" s="62" t="s">
        <v>56</v>
      </c>
      <c r="H121" s="62" t="s">
        <v>57</v>
      </c>
      <c r="I121" s="59" t="s">
        <v>54</v>
      </c>
      <c r="J121" s="63">
        <v>8454000</v>
      </c>
      <c r="K121" s="64">
        <v>5.4100000000000002E-2</v>
      </c>
      <c r="L121" s="65">
        <f t="shared" si="7"/>
        <v>8911000</v>
      </c>
      <c r="M121" s="66"/>
      <c r="N121" s="165"/>
      <c r="O121" s="171"/>
      <c r="P121" s="171"/>
      <c r="Q121" s="171"/>
      <c r="S121" s="57"/>
    </row>
    <row r="122" spans="1:20" ht="12" customHeight="1" x14ac:dyDescent="0.2">
      <c r="A122" s="240">
        <v>111</v>
      </c>
      <c r="B122" s="67" t="s">
        <v>143</v>
      </c>
      <c r="C122" s="68" t="s">
        <v>144</v>
      </c>
      <c r="D122" s="68" t="s">
        <v>58</v>
      </c>
      <c r="E122" s="69">
        <v>933</v>
      </c>
      <c r="F122" s="69">
        <v>8</v>
      </c>
      <c r="G122" s="70" t="s">
        <v>59</v>
      </c>
      <c r="H122" s="70" t="s">
        <v>60</v>
      </c>
      <c r="I122" s="68" t="s">
        <v>54</v>
      </c>
      <c r="J122" s="71">
        <v>8454000</v>
      </c>
      <c r="K122" s="72">
        <v>6.4100000000000004E-2</v>
      </c>
      <c r="L122" s="73">
        <f t="shared" si="7"/>
        <v>8996000</v>
      </c>
      <c r="M122" s="74"/>
      <c r="N122" s="164">
        <f>ROUND((S122/L122),0)</f>
        <v>6</v>
      </c>
      <c r="O122" s="172">
        <f>L122*N122</f>
        <v>53976000</v>
      </c>
      <c r="P122" s="172">
        <f>+(J122+(J122*$P$10))*N122</f>
        <v>53468168.400000006</v>
      </c>
      <c r="Q122" s="172">
        <f>O122-P122</f>
        <v>507831.59999999404</v>
      </c>
      <c r="R122" s="75"/>
      <c r="S122" s="57">
        <v>56040501</v>
      </c>
      <c r="T122" s="27">
        <v>7</v>
      </c>
    </row>
    <row r="123" spans="1:20" ht="12" customHeight="1" x14ac:dyDescent="0.2">
      <c r="A123" s="240">
        <v>112</v>
      </c>
      <c r="B123" s="58" t="s">
        <v>145</v>
      </c>
      <c r="C123" s="59" t="s">
        <v>146</v>
      </c>
      <c r="D123" s="59" t="s">
        <v>51</v>
      </c>
      <c r="E123" s="60">
        <v>108244</v>
      </c>
      <c r="F123" s="60">
        <v>8</v>
      </c>
      <c r="G123" s="62" t="s">
        <v>52</v>
      </c>
      <c r="H123" s="62" t="s">
        <v>53</v>
      </c>
      <c r="I123" s="59" t="s">
        <v>54</v>
      </c>
      <c r="J123" s="63">
        <v>7400000</v>
      </c>
      <c r="K123" s="64">
        <v>5.4100000000000002E-2</v>
      </c>
      <c r="L123" s="65">
        <f t="shared" si="7"/>
        <v>7800000</v>
      </c>
      <c r="M123" s="66"/>
      <c r="N123" s="165"/>
      <c r="O123" s="171"/>
      <c r="P123" s="171"/>
      <c r="Q123" s="171"/>
      <c r="S123" s="57"/>
    </row>
    <row r="124" spans="1:20" ht="12" customHeight="1" x14ac:dyDescent="0.2">
      <c r="A124" s="240">
        <v>113</v>
      </c>
      <c r="B124" s="58" t="s">
        <v>145</v>
      </c>
      <c r="C124" s="59" t="s">
        <v>146</v>
      </c>
      <c r="D124" s="59" t="s">
        <v>55</v>
      </c>
      <c r="E124" s="60">
        <v>108244</v>
      </c>
      <c r="F124" s="60">
        <v>8</v>
      </c>
      <c r="G124" s="62" t="s">
        <v>56</v>
      </c>
      <c r="H124" s="62" t="s">
        <v>57</v>
      </c>
      <c r="I124" s="59" t="s">
        <v>54</v>
      </c>
      <c r="J124" s="63">
        <v>7467000</v>
      </c>
      <c r="K124" s="64">
        <v>5.4100000000000002E-2</v>
      </c>
      <c r="L124" s="65">
        <f t="shared" si="7"/>
        <v>7871000</v>
      </c>
      <c r="M124" s="66"/>
      <c r="N124" s="165"/>
      <c r="O124" s="171"/>
      <c r="P124" s="171"/>
      <c r="Q124" s="171"/>
      <c r="S124" s="57"/>
    </row>
    <row r="125" spans="1:20" ht="12" customHeight="1" x14ac:dyDescent="0.2">
      <c r="A125" s="240">
        <v>114</v>
      </c>
      <c r="B125" s="67" t="s">
        <v>145</v>
      </c>
      <c r="C125" s="68" t="s">
        <v>146</v>
      </c>
      <c r="D125" s="68" t="s">
        <v>58</v>
      </c>
      <c r="E125" s="69">
        <v>108244</v>
      </c>
      <c r="F125" s="69">
        <v>8</v>
      </c>
      <c r="G125" s="70" t="s">
        <v>59</v>
      </c>
      <c r="H125" s="70" t="s">
        <v>60</v>
      </c>
      <c r="I125" s="68" t="s">
        <v>54</v>
      </c>
      <c r="J125" s="71">
        <v>7467000</v>
      </c>
      <c r="K125" s="72">
        <v>6.4100000000000004E-2</v>
      </c>
      <c r="L125" s="73">
        <f t="shared" si="7"/>
        <v>7946000</v>
      </c>
      <c r="M125" s="74"/>
      <c r="N125" s="164">
        <f>ROUND((S125/L125),0)</f>
        <v>31</v>
      </c>
      <c r="O125" s="172">
        <f>L125*N125</f>
        <v>246326000</v>
      </c>
      <c r="P125" s="172">
        <f>+(J125+(J125*$P$10))*N125</f>
        <v>243999905.70000002</v>
      </c>
      <c r="Q125" s="172">
        <f>O125-P125</f>
        <v>2326094.2999999821</v>
      </c>
      <c r="R125" s="75"/>
      <c r="S125" s="57">
        <v>245791840</v>
      </c>
      <c r="T125" s="27">
        <v>40</v>
      </c>
    </row>
    <row r="126" spans="1:20" x14ac:dyDescent="0.2">
      <c r="A126" s="240">
        <v>115</v>
      </c>
      <c r="B126" s="58" t="s">
        <v>147</v>
      </c>
      <c r="C126" s="59" t="s">
        <v>148</v>
      </c>
      <c r="D126" s="59" t="s">
        <v>51</v>
      </c>
      <c r="E126" s="60">
        <v>108869</v>
      </c>
      <c r="F126" s="60">
        <v>8</v>
      </c>
      <c r="G126" s="62" t="s">
        <v>52</v>
      </c>
      <c r="H126" s="62" t="s">
        <v>53</v>
      </c>
      <c r="I126" s="59" t="s">
        <v>54</v>
      </c>
      <c r="J126" s="63">
        <v>7400000</v>
      </c>
      <c r="K126" s="64">
        <v>5.4100000000000002E-2</v>
      </c>
      <c r="L126" s="65">
        <f t="shared" si="7"/>
        <v>7800000</v>
      </c>
      <c r="M126" s="66"/>
      <c r="N126" s="165"/>
      <c r="O126" s="171"/>
      <c r="P126" s="171"/>
      <c r="Q126" s="171"/>
      <c r="S126" s="57"/>
    </row>
    <row r="127" spans="1:20" x14ac:dyDescent="0.2">
      <c r="A127" s="240">
        <v>116</v>
      </c>
      <c r="B127" s="58" t="s">
        <v>147</v>
      </c>
      <c r="C127" s="59" t="s">
        <v>148</v>
      </c>
      <c r="D127" s="59" t="s">
        <v>55</v>
      </c>
      <c r="E127" s="60">
        <v>108869</v>
      </c>
      <c r="F127" s="60">
        <v>8</v>
      </c>
      <c r="G127" s="62" t="s">
        <v>56</v>
      </c>
      <c r="H127" s="62" t="s">
        <v>57</v>
      </c>
      <c r="I127" s="59" t="s">
        <v>54</v>
      </c>
      <c r="J127" s="63">
        <v>7467000</v>
      </c>
      <c r="K127" s="64">
        <v>5.4100000000000002E-2</v>
      </c>
      <c r="L127" s="65">
        <f t="shared" si="7"/>
        <v>7871000</v>
      </c>
      <c r="M127" s="66"/>
      <c r="N127" s="165"/>
      <c r="O127" s="171"/>
      <c r="P127" s="171"/>
      <c r="Q127" s="171"/>
      <c r="S127" s="57"/>
    </row>
    <row r="128" spans="1:20" x14ac:dyDescent="0.2">
      <c r="A128" s="240">
        <v>117</v>
      </c>
      <c r="B128" s="67" t="s">
        <v>147</v>
      </c>
      <c r="C128" s="68" t="s">
        <v>148</v>
      </c>
      <c r="D128" s="68" t="s">
        <v>58</v>
      </c>
      <c r="E128" s="69">
        <v>108869</v>
      </c>
      <c r="F128" s="69">
        <v>8</v>
      </c>
      <c r="G128" s="70" t="s">
        <v>59</v>
      </c>
      <c r="H128" s="70" t="s">
        <v>60</v>
      </c>
      <c r="I128" s="68" t="s">
        <v>54</v>
      </c>
      <c r="J128" s="71">
        <v>7467000</v>
      </c>
      <c r="K128" s="72">
        <v>6.4100000000000004E-2</v>
      </c>
      <c r="L128" s="73">
        <f t="shared" si="7"/>
        <v>7946000</v>
      </c>
      <c r="M128" s="74"/>
      <c r="N128" s="164">
        <f>ROUND((S128/L128),0)</f>
        <v>6</v>
      </c>
      <c r="O128" s="172">
        <f>L128*N128</f>
        <v>47676000</v>
      </c>
      <c r="P128" s="172">
        <f>+(J128+(J128*$P$10))*N128</f>
        <v>47225788.200000003</v>
      </c>
      <c r="Q128" s="172">
        <f>O128-P128</f>
        <v>450211.79999999702</v>
      </c>
      <c r="R128" s="75"/>
      <c r="S128" s="57">
        <v>46138400</v>
      </c>
      <c r="T128" s="27">
        <v>9</v>
      </c>
    </row>
    <row r="129" spans="1:20" ht="13.5" customHeight="1" x14ac:dyDescent="0.2">
      <c r="A129" s="240">
        <v>118</v>
      </c>
      <c r="B129" s="58" t="s">
        <v>149</v>
      </c>
      <c r="C129" s="59" t="s">
        <v>150</v>
      </c>
      <c r="D129" s="83" t="s">
        <v>151</v>
      </c>
      <c r="E129" s="60">
        <v>15442</v>
      </c>
      <c r="F129" s="60">
        <v>12</v>
      </c>
      <c r="G129" s="62" t="s">
        <v>52</v>
      </c>
      <c r="H129" s="62" t="s">
        <v>152</v>
      </c>
      <c r="I129" s="59" t="s">
        <v>54</v>
      </c>
      <c r="J129" s="63">
        <v>2882000</v>
      </c>
      <c r="K129" s="64">
        <v>5.4100000000000002E-2</v>
      </c>
      <c r="L129" s="89">
        <f t="shared" si="7"/>
        <v>3038000</v>
      </c>
      <c r="M129" s="88" t="s">
        <v>153</v>
      </c>
      <c r="N129" s="165"/>
      <c r="O129" s="171"/>
      <c r="P129" s="171"/>
      <c r="Q129" s="171"/>
      <c r="S129" s="57"/>
    </row>
    <row r="130" spans="1:20" x14ac:dyDescent="0.2">
      <c r="A130" s="240">
        <v>119</v>
      </c>
      <c r="B130" s="58"/>
      <c r="C130" s="58"/>
      <c r="D130" s="59"/>
      <c r="E130" s="90"/>
      <c r="F130" s="90"/>
      <c r="G130" s="92"/>
      <c r="H130" s="92"/>
      <c r="I130" s="58"/>
      <c r="J130" s="93"/>
      <c r="K130" s="90"/>
      <c r="L130" s="60"/>
      <c r="N130" s="168"/>
      <c r="O130" s="174"/>
      <c r="P130" s="174"/>
      <c r="Q130" s="174"/>
      <c r="S130" s="57"/>
    </row>
    <row r="131" spans="1:20" ht="12" customHeight="1" x14ac:dyDescent="0.2">
      <c r="A131" s="240">
        <v>120</v>
      </c>
      <c r="B131" s="58"/>
      <c r="C131" s="76" t="s">
        <v>154</v>
      </c>
      <c r="D131" s="59"/>
      <c r="E131" s="60"/>
      <c r="F131" s="77"/>
      <c r="G131" s="78"/>
      <c r="H131" s="78"/>
      <c r="I131" s="76"/>
      <c r="J131" s="63"/>
      <c r="K131" s="79"/>
      <c r="L131" s="65"/>
      <c r="M131" s="66"/>
      <c r="N131" s="167"/>
      <c r="O131" s="171"/>
      <c r="P131" s="171"/>
      <c r="Q131" s="171"/>
      <c r="S131" s="57"/>
    </row>
    <row r="132" spans="1:20" x14ac:dyDescent="0.2">
      <c r="A132" s="240">
        <v>121</v>
      </c>
      <c r="B132" s="58" t="s">
        <v>155</v>
      </c>
      <c r="C132" s="59" t="s">
        <v>154</v>
      </c>
      <c r="D132" s="59" t="s">
        <v>51</v>
      </c>
      <c r="E132" s="60">
        <v>944</v>
      </c>
      <c r="F132" s="60">
        <v>9</v>
      </c>
      <c r="G132" s="62" t="s">
        <v>52</v>
      </c>
      <c r="H132" s="62" t="s">
        <v>53</v>
      </c>
      <c r="I132" s="59" t="s">
        <v>54</v>
      </c>
      <c r="J132" s="63">
        <v>9408000</v>
      </c>
      <c r="K132" s="64">
        <v>5.4100000000000002E-2</v>
      </c>
      <c r="L132" s="65">
        <f>+ROUND((J132*K132)+J132,-3)</f>
        <v>9917000</v>
      </c>
      <c r="M132" s="66"/>
      <c r="N132" s="165"/>
      <c r="O132" s="171"/>
      <c r="P132" s="171"/>
      <c r="Q132" s="171"/>
      <c r="S132" s="57"/>
    </row>
    <row r="133" spans="1:20" x14ac:dyDescent="0.2">
      <c r="A133" s="240">
        <v>122</v>
      </c>
      <c r="B133" s="58" t="s">
        <v>155</v>
      </c>
      <c r="C133" s="59" t="s">
        <v>154</v>
      </c>
      <c r="D133" s="59" t="s">
        <v>55</v>
      </c>
      <c r="E133" s="60">
        <v>944</v>
      </c>
      <c r="F133" s="60">
        <v>9</v>
      </c>
      <c r="G133" s="62" t="s">
        <v>56</v>
      </c>
      <c r="H133" s="62" t="s">
        <v>57</v>
      </c>
      <c r="I133" s="59" t="s">
        <v>54</v>
      </c>
      <c r="J133" s="63">
        <v>9494000</v>
      </c>
      <c r="K133" s="64">
        <v>5.4100000000000002E-2</v>
      </c>
      <c r="L133" s="65">
        <f>+ROUND((J133*K133)+J133,-3)</f>
        <v>10008000</v>
      </c>
      <c r="M133" s="66"/>
      <c r="N133" s="165"/>
      <c r="O133" s="171"/>
      <c r="P133" s="171"/>
      <c r="Q133" s="171"/>
      <c r="S133" s="57"/>
    </row>
    <row r="134" spans="1:20" x14ac:dyDescent="0.2">
      <c r="A134" s="240">
        <v>123</v>
      </c>
      <c r="B134" s="67" t="s">
        <v>155</v>
      </c>
      <c r="C134" s="68" t="s">
        <v>154</v>
      </c>
      <c r="D134" s="68" t="s">
        <v>58</v>
      </c>
      <c r="E134" s="69">
        <v>944</v>
      </c>
      <c r="F134" s="69">
        <v>9</v>
      </c>
      <c r="G134" s="70" t="s">
        <v>59</v>
      </c>
      <c r="H134" s="70" t="s">
        <v>60</v>
      </c>
      <c r="I134" s="68" t="s">
        <v>54</v>
      </c>
      <c r="J134" s="71">
        <v>9494000</v>
      </c>
      <c r="K134" s="72">
        <v>6.4100000000000004E-2</v>
      </c>
      <c r="L134" s="73">
        <f>+ROUND((J134*K134)+J134,-3)</f>
        <v>10103000</v>
      </c>
      <c r="M134" s="74"/>
      <c r="N134" s="164">
        <f>ROUND((S134/L134),0)</f>
        <v>95</v>
      </c>
      <c r="O134" s="172">
        <f>L134*N134</f>
        <v>959785000</v>
      </c>
      <c r="P134" s="172">
        <f>+(J134+(J134*$P$10))*N134</f>
        <v>950724413</v>
      </c>
      <c r="Q134" s="172">
        <f>O134-P134</f>
        <v>9060587</v>
      </c>
      <c r="R134" s="75"/>
      <c r="S134" s="57">
        <v>962884720</v>
      </c>
      <c r="T134" s="27">
        <v>95</v>
      </c>
    </row>
    <row r="135" spans="1:20" x14ac:dyDescent="0.2">
      <c r="A135" s="240">
        <v>124</v>
      </c>
      <c r="B135" s="58"/>
      <c r="C135" s="58"/>
      <c r="D135" s="59"/>
      <c r="E135" s="90"/>
      <c r="F135" s="90"/>
      <c r="G135" s="92"/>
      <c r="H135" s="92"/>
      <c r="I135" s="58"/>
      <c r="J135" s="93"/>
      <c r="K135" s="90"/>
      <c r="L135" s="60"/>
      <c r="N135" s="168"/>
      <c r="O135" s="174"/>
      <c r="P135" s="174"/>
      <c r="Q135" s="174"/>
      <c r="S135" s="57"/>
    </row>
    <row r="136" spans="1:20" x14ac:dyDescent="0.2">
      <c r="A136" s="240">
        <v>125</v>
      </c>
      <c r="B136" s="58"/>
      <c r="C136" s="76" t="s">
        <v>156</v>
      </c>
      <c r="D136" s="59"/>
      <c r="E136" s="60"/>
      <c r="F136" s="77"/>
      <c r="G136" s="78"/>
      <c r="H136" s="78"/>
      <c r="I136" s="76"/>
      <c r="J136" s="63"/>
      <c r="K136" s="79"/>
      <c r="L136" s="65"/>
      <c r="M136" s="66"/>
      <c r="N136" s="167"/>
      <c r="O136" s="171"/>
      <c r="P136" s="171"/>
      <c r="Q136" s="171"/>
      <c r="S136" s="57"/>
    </row>
    <row r="137" spans="1:20" x14ac:dyDescent="0.2">
      <c r="A137" s="240">
        <v>126</v>
      </c>
      <c r="B137" s="58" t="s">
        <v>157</v>
      </c>
      <c r="C137" s="59" t="s">
        <v>158</v>
      </c>
      <c r="D137" s="59" t="s">
        <v>51</v>
      </c>
      <c r="E137" s="60">
        <v>2842</v>
      </c>
      <c r="F137" s="60">
        <v>10</v>
      </c>
      <c r="G137" s="62" t="s">
        <v>52</v>
      </c>
      <c r="H137" s="62" t="s">
        <v>53</v>
      </c>
      <c r="I137" s="59" t="s">
        <v>54</v>
      </c>
      <c r="J137" s="63">
        <v>12381000</v>
      </c>
      <c r="K137" s="64">
        <v>5.4100000000000002E-2</v>
      </c>
      <c r="L137" s="65">
        <f>+ROUND((J137*K137)+J137,-3)</f>
        <v>13051000</v>
      </c>
      <c r="M137" s="66"/>
      <c r="N137" s="165"/>
      <c r="O137" s="171"/>
      <c r="P137" s="171"/>
      <c r="Q137" s="171"/>
      <c r="S137" s="57"/>
    </row>
    <row r="138" spans="1:20" x14ac:dyDescent="0.2">
      <c r="A138" s="240">
        <v>127</v>
      </c>
      <c r="B138" s="58" t="s">
        <v>157</v>
      </c>
      <c r="C138" s="59" t="s">
        <v>158</v>
      </c>
      <c r="D138" s="59" t="s">
        <v>55</v>
      </c>
      <c r="E138" s="60">
        <v>2842</v>
      </c>
      <c r="F138" s="60">
        <v>10</v>
      </c>
      <c r="G138" s="62" t="s">
        <v>56</v>
      </c>
      <c r="H138" s="62" t="s">
        <v>57</v>
      </c>
      <c r="I138" s="59" t="s">
        <v>54</v>
      </c>
      <c r="J138" s="63">
        <v>12494000</v>
      </c>
      <c r="K138" s="64">
        <v>5.4100000000000002E-2</v>
      </c>
      <c r="L138" s="65">
        <f>+ROUND((J138*K138)+J138,-3)</f>
        <v>13170000</v>
      </c>
      <c r="M138" s="66"/>
      <c r="N138" s="165"/>
      <c r="O138" s="171"/>
      <c r="P138" s="171"/>
      <c r="Q138" s="171"/>
      <c r="S138" s="57"/>
    </row>
    <row r="139" spans="1:20" x14ac:dyDescent="0.2">
      <c r="A139" s="240">
        <v>128</v>
      </c>
      <c r="B139" s="67" t="s">
        <v>157</v>
      </c>
      <c r="C139" s="68" t="s">
        <v>158</v>
      </c>
      <c r="D139" s="68" t="s">
        <v>58</v>
      </c>
      <c r="E139" s="69">
        <v>2842</v>
      </c>
      <c r="F139" s="69">
        <v>10</v>
      </c>
      <c r="G139" s="70" t="s">
        <v>59</v>
      </c>
      <c r="H139" s="70" t="s">
        <v>60</v>
      </c>
      <c r="I139" s="68" t="s">
        <v>54</v>
      </c>
      <c r="J139" s="71">
        <v>12494000</v>
      </c>
      <c r="K139" s="72">
        <v>6.4100000000000004E-2</v>
      </c>
      <c r="L139" s="73">
        <f>+ROUND((J139*K139)+J139,-3)</f>
        <v>13295000</v>
      </c>
      <c r="M139" s="74"/>
      <c r="N139" s="164">
        <f>ROUND((S139/L139),0)</f>
        <v>16</v>
      </c>
      <c r="O139" s="172">
        <f>L139*N139</f>
        <v>212720000</v>
      </c>
      <c r="P139" s="172">
        <f>+(J139+(J139*$P$10))*N139</f>
        <v>210718806.40000001</v>
      </c>
      <c r="Q139" s="172">
        <f>O139-P139</f>
        <v>2001193.599999994</v>
      </c>
      <c r="R139" s="75"/>
      <c r="S139" s="57">
        <v>214060175.39607239</v>
      </c>
      <c r="T139" s="27">
        <v>21</v>
      </c>
    </row>
    <row r="140" spans="1:20" x14ac:dyDescent="0.2">
      <c r="A140" s="240">
        <v>129</v>
      </c>
      <c r="B140" s="58"/>
      <c r="C140" s="58"/>
      <c r="D140" s="59"/>
      <c r="E140" s="90"/>
      <c r="F140" s="90"/>
      <c r="G140" s="92"/>
      <c r="H140" s="92"/>
      <c r="I140" s="58"/>
      <c r="J140" s="93"/>
      <c r="K140" s="90"/>
      <c r="L140" s="60"/>
      <c r="N140" s="168"/>
      <c r="O140" s="174"/>
      <c r="P140" s="174"/>
      <c r="Q140" s="174"/>
      <c r="S140" s="57"/>
    </row>
    <row r="141" spans="1:20" x14ac:dyDescent="0.2">
      <c r="A141" s="240">
        <v>130</v>
      </c>
      <c r="B141" s="58"/>
      <c r="C141" s="76" t="s">
        <v>159</v>
      </c>
      <c r="D141" s="59"/>
      <c r="E141" s="60"/>
      <c r="F141" s="77"/>
      <c r="G141" s="78"/>
      <c r="H141" s="78"/>
      <c r="I141" s="76"/>
      <c r="J141" s="63"/>
      <c r="K141" s="79"/>
      <c r="L141" s="65"/>
      <c r="M141" s="66"/>
      <c r="N141" s="167"/>
      <c r="O141" s="171"/>
      <c r="P141" s="171"/>
      <c r="Q141" s="171"/>
      <c r="S141" s="57"/>
    </row>
    <row r="142" spans="1:20" ht="12" customHeight="1" x14ac:dyDescent="0.2">
      <c r="A142" s="240">
        <v>131</v>
      </c>
      <c r="B142" s="58" t="s">
        <v>160</v>
      </c>
      <c r="C142" s="59" t="s">
        <v>159</v>
      </c>
      <c r="D142" s="59" t="s">
        <v>51</v>
      </c>
      <c r="E142" s="60">
        <v>955</v>
      </c>
      <c r="F142" s="60">
        <v>9</v>
      </c>
      <c r="G142" s="62" t="s">
        <v>52</v>
      </c>
      <c r="H142" s="62" t="s">
        <v>53</v>
      </c>
      <c r="I142" s="59" t="s">
        <v>54</v>
      </c>
      <c r="J142" s="63">
        <v>8796000</v>
      </c>
      <c r="K142" s="64">
        <v>5.4100000000000002E-2</v>
      </c>
      <c r="L142" s="65">
        <f>+ROUND((J142*K142)+J142,-3)</f>
        <v>9272000</v>
      </c>
      <c r="M142" s="66"/>
      <c r="N142" s="165"/>
      <c r="O142" s="171"/>
      <c r="P142" s="171"/>
      <c r="Q142" s="171"/>
      <c r="S142" s="57"/>
    </row>
    <row r="143" spans="1:20" ht="12" customHeight="1" x14ac:dyDescent="0.2">
      <c r="A143" s="240">
        <v>132</v>
      </c>
      <c r="B143" s="58" t="s">
        <v>160</v>
      </c>
      <c r="C143" s="59" t="s">
        <v>159</v>
      </c>
      <c r="D143" s="59" t="s">
        <v>55</v>
      </c>
      <c r="E143" s="60">
        <v>955</v>
      </c>
      <c r="F143" s="60">
        <v>9</v>
      </c>
      <c r="G143" s="62" t="s">
        <v>56</v>
      </c>
      <c r="H143" s="62" t="s">
        <v>57</v>
      </c>
      <c r="I143" s="59" t="s">
        <v>54</v>
      </c>
      <c r="J143" s="63">
        <v>8876000</v>
      </c>
      <c r="K143" s="64">
        <v>5.4100000000000002E-2</v>
      </c>
      <c r="L143" s="65">
        <f>+ROUND((J143*K143)+J143,-3)</f>
        <v>9356000</v>
      </c>
      <c r="M143" s="66"/>
      <c r="N143" s="165"/>
      <c r="O143" s="171"/>
      <c r="P143" s="171"/>
      <c r="Q143" s="171"/>
      <c r="S143" s="57"/>
    </row>
    <row r="144" spans="1:20" ht="12" customHeight="1" x14ac:dyDescent="0.2">
      <c r="A144" s="240">
        <v>133</v>
      </c>
      <c r="B144" s="67" t="s">
        <v>160</v>
      </c>
      <c r="C144" s="68" t="s">
        <v>159</v>
      </c>
      <c r="D144" s="68" t="s">
        <v>58</v>
      </c>
      <c r="E144" s="69">
        <v>955</v>
      </c>
      <c r="F144" s="69">
        <v>9</v>
      </c>
      <c r="G144" s="70" t="s">
        <v>59</v>
      </c>
      <c r="H144" s="70" t="s">
        <v>60</v>
      </c>
      <c r="I144" s="68" t="s">
        <v>54</v>
      </c>
      <c r="J144" s="71">
        <v>8876000</v>
      </c>
      <c r="K144" s="72">
        <v>6.4100000000000004E-2</v>
      </c>
      <c r="L144" s="73">
        <f>+ROUND((J144*K144)+J144,-3)</f>
        <v>9445000</v>
      </c>
      <c r="M144" s="74"/>
      <c r="N144" s="164">
        <f>ROUND((S144/L144),0)</f>
        <v>11</v>
      </c>
      <c r="O144" s="172">
        <f>L144*N144</f>
        <v>103895000</v>
      </c>
      <c r="P144" s="172">
        <f>+(J144+(J144*$P$10))*N144</f>
        <v>102918107.59999999</v>
      </c>
      <c r="Q144" s="172">
        <f>O144-P144</f>
        <v>976892.40000000596</v>
      </c>
      <c r="R144" s="75"/>
      <c r="S144" s="57">
        <v>107316100</v>
      </c>
      <c r="T144" s="27">
        <v>12</v>
      </c>
    </row>
    <row r="145" spans="1:20" ht="12" customHeight="1" x14ac:dyDescent="0.2">
      <c r="A145" s="240">
        <v>134</v>
      </c>
      <c r="B145" s="58" t="s">
        <v>161</v>
      </c>
      <c r="C145" s="59" t="s">
        <v>144</v>
      </c>
      <c r="D145" s="83" t="s">
        <v>107</v>
      </c>
      <c r="E145" s="60">
        <v>933</v>
      </c>
      <c r="F145" s="60">
        <v>9</v>
      </c>
      <c r="G145" s="62" t="s">
        <v>52</v>
      </c>
      <c r="H145" s="62" t="s">
        <v>108</v>
      </c>
      <c r="I145" s="59" t="s">
        <v>54</v>
      </c>
      <c r="J145" s="63">
        <v>8796000</v>
      </c>
      <c r="K145" s="64">
        <v>5.4100000000000002E-2</v>
      </c>
      <c r="L145" s="65">
        <f>+ROUND((J145*K145)+J145,-3)</f>
        <v>9272000</v>
      </c>
      <c r="M145" s="94" t="s">
        <v>162</v>
      </c>
      <c r="N145" s="165"/>
      <c r="O145" s="171"/>
      <c r="P145" s="171"/>
      <c r="Q145" s="171"/>
      <c r="S145" s="57"/>
    </row>
    <row r="146" spans="1:20" ht="12" customHeight="1" x14ac:dyDescent="0.2">
      <c r="A146" s="240">
        <v>135</v>
      </c>
      <c r="B146" s="58"/>
      <c r="C146" s="59"/>
      <c r="D146" s="59"/>
      <c r="E146" s="60"/>
      <c r="F146" s="60"/>
      <c r="G146" s="62"/>
      <c r="H146" s="62"/>
      <c r="I146" s="59"/>
      <c r="J146" s="63"/>
      <c r="K146" s="64"/>
      <c r="L146" s="65"/>
      <c r="M146" s="66"/>
      <c r="N146" s="165"/>
      <c r="O146" s="171"/>
      <c r="P146" s="171"/>
      <c r="Q146" s="171"/>
      <c r="S146" s="57"/>
    </row>
    <row r="147" spans="1:20" x14ac:dyDescent="0.2">
      <c r="A147" s="240">
        <v>136</v>
      </c>
      <c r="B147" s="58"/>
      <c r="C147" s="76" t="s">
        <v>163</v>
      </c>
      <c r="D147" s="59"/>
      <c r="E147" s="60"/>
      <c r="F147" s="77"/>
      <c r="G147" s="78"/>
      <c r="H147" s="78"/>
      <c r="I147" s="76"/>
      <c r="J147" s="63"/>
      <c r="K147" s="79"/>
      <c r="L147" s="65"/>
      <c r="M147" s="66"/>
      <c r="N147" s="167"/>
      <c r="O147" s="171"/>
      <c r="P147" s="171"/>
      <c r="Q147" s="171"/>
      <c r="S147" s="57"/>
    </row>
    <row r="148" spans="1:20" x14ac:dyDescent="0.2">
      <c r="A148" s="240">
        <v>137</v>
      </c>
      <c r="B148" s="58" t="s">
        <v>164</v>
      </c>
      <c r="C148" s="59" t="s">
        <v>165</v>
      </c>
      <c r="D148" s="59" t="s">
        <v>51</v>
      </c>
      <c r="E148" s="60">
        <v>108889</v>
      </c>
      <c r="F148" s="60">
        <v>8</v>
      </c>
      <c r="G148" s="62" t="s">
        <v>52</v>
      </c>
      <c r="H148" s="62" t="s">
        <v>53</v>
      </c>
      <c r="I148" s="59" t="s">
        <v>54</v>
      </c>
      <c r="J148" s="63">
        <v>16818000</v>
      </c>
      <c r="K148" s="64">
        <v>5.4100000000000002E-2</v>
      </c>
      <c r="L148" s="65">
        <f t="shared" ref="L148:L171" si="8">+ROUND((J148*K148)+J148,-3)</f>
        <v>17728000</v>
      </c>
      <c r="M148" s="66"/>
      <c r="N148" s="165"/>
      <c r="O148" s="171"/>
      <c r="P148" s="171"/>
      <c r="Q148" s="171"/>
      <c r="S148" s="57"/>
    </row>
    <row r="149" spans="1:20" x14ac:dyDescent="0.2">
      <c r="A149" s="240">
        <v>138</v>
      </c>
      <c r="B149" s="58" t="s">
        <v>164</v>
      </c>
      <c r="C149" s="59" t="s">
        <v>165</v>
      </c>
      <c r="D149" s="59" t="s">
        <v>55</v>
      </c>
      <c r="E149" s="60">
        <v>108889</v>
      </c>
      <c r="F149" s="60">
        <v>8</v>
      </c>
      <c r="G149" s="62" t="s">
        <v>56</v>
      </c>
      <c r="H149" s="62" t="s">
        <v>57</v>
      </c>
      <c r="I149" s="59" t="s">
        <v>54</v>
      </c>
      <c r="J149" s="63">
        <v>16971000</v>
      </c>
      <c r="K149" s="64">
        <v>5.4100000000000002E-2</v>
      </c>
      <c r="L149" s="65">
        <f t="shared" si="8"/>
        <v>17889000</v>
      </c>
      <c r="M149" s="66"/>
      <c r="N149" s="165"/>
      <c r="O149" s="171"/>
      <c r="P149" s="171"/>
      <c r="Q149" s="171"/>
      <c r="S149" s="57"/>
    </row>
    <row r="150" spans="1:20" x14ac:dyDescent="0.2">
      <c r="A150" s="240">
        <v>139</v>
      </c>
      <c r="B150" s="67" t="s">
        <v>164</v>
      </c>
      <c r="C150" s="68" t="s">
        <v>165</v>
      </c>
      <c r="D150" s="68" t="s">
        <v>58</v>
      </c>
      <c r="E150" s="69">
        <v>108889</v>
      </c>
      <c r="F150" s="69">
        <v>8</v>
      </c>
      <c r="G150" s="70" t="s">
        <v>59</v>
      </c>
      <c r="H150" s="70" t="s">
        <v>60</v>
      </c>
      <c r="I150" s="68" t="s">
        <v>54</v>
      </c>
      <c r="J150" s="71">
        <v>16971000</v>
      </c>
      <c r="K150" s="72">
        <v>6.4100000000000004E-2</v>
      </c>
      <c r="L150" s="73">
        <f t="shared" si="8"/>
        <v>18059000</v>
      </c>
      <c r="M150" s="74"/>
      <c r="N150" s="164">
        <f>ROUND((S150/L150),0)</f>
        <v>59</v>
      </c>
      <c r="O150" s="172">
        <f>L150*N150</f>
        <v>1065481000</v>
      </c>
      <c r="P150" s="172">
        <f>+(J150+(J150*$P$10))*N150</f>
        <v>1055458734.9000001</v>
      </c>
      <c r="Q150" s="172">
        <f>O150-P150</f>
        <v>10022265.099999905</v>
      </c>
      <c r="R150" s="75"/>
      <c r="S150" s="57">
        <v>1057756080</v>
      </c>
      <c r="T150" s="27">
        <v>70</v>
      </c>
    </row>
    <row r="151" spans="1:20" ht="12" customHeight="1" x14ac:dyDescent="0.2">
      <c r="A151" s="240">
        <v>140</v>
      </c>
      <c r="B151" s="58" t="s">
        <v>166</v>
      </c>
      <c r="C151" s="59" t="s">
        <v>167</v>
      </c>
      <c r="D151" s="59" t="s">
        <v>51</v>
      </c>
      <c r="E151" s="60">
        <v>959</v>
      </c>
      <c r="F151" s="60">
        <v>8</v>
      </c>
      <c r="G151" s="62" t="s">
        <v>52</v>
      </c>
      <c r="H151" s="62" t="s">
        <v>53</v>
      </c>
      <c r="I151" s="59" t="s">
        <v>54</v>
      </c>
      <c r="J151" s="63">
        <v>16818000</v>
      </c>
      <c r="K151" s="64">
        <v>5.4100000000000002E-2</v>
      </c>
      <c r="L151" s="65">
        <f t="shared" si="8"/>
        <v>17728000</v>
      </c>
      <c r="M151" s="66"/>
      <c r="N151" s="165"/>
      <c r="O151" s="171"/>
      <c r="P151" s="171"/>
      <c r="Q151" s="171"/>
      <c r="S151" s="57"/>
    </row>
    <row r="152" spans="1:20" ht="12" customHeight="1" x14ac:dyDescent="0.2">
      <c r="A152" s="240">
        <v>141</v>
      </c>
      <c r="B152" s="58" t="s">
        <v>166</v>
      </c>
      <c r="C152" s="59" t="s">
        <v>167</v>
      </c>
      <c r="D152" s="59" t="s">
        <v>55</v>
      </c>
      <c r="E152" s="60">
        <v>959</v>
      </c>
      <c r="F152" s="60">
        <v>8</v>
      </c>
      <c r="G152" s="62" t="s">
        <v>56</v>
      </c>
      <c r="H152" s="62" t="s">
        <v>57</v>
      </c>
      <c r="I152" s="59" t="s">
        <v>54</v>
      </c>
      <c r="J152" s="63">
        <v>16971000</v>
      </c>
      <c r="K152" s="64">
        <v>5.4100000000000002E-2</v>
      </c>
      <c r="L152" s="65">
        <f t="shared" si="8"/>
        <v>17889000</v>
      </c>
      <c r="M152" s="66"/>
      <c r="N152" s="165"/>
      <c r="O152" s="171"/>
      <c r="P152" s="171"/>
      <c r="Q152" s="171"/>
      <c r="S152" s="57"/>
    </row>
    <row r="153" spans="1:20" ht="12" customHeight="1" x14ac:dyDescent="0.2">
      <c r="A153" s="240">
        <v>142</v>
      </c>
      <c r="B153" s="67" t="s">
        <v>166</v>
      </c>
      <c r="C153" s="68" t="s">
        <v>167</v>
      </c>
      <c r="D153" s="68" t="s">
        <v>58</v>
      </c>
      <c r="E153" s="69">
        <v>959</v>
      </c>
      <c r="F153" s="69">
        <v>8</v>
      </c>
      <c r="G153" s="70" t="s">
        <v>59</v>
      </c>
      <c r="H153" s="70" t="s">
        <v>60</v>
      </c>
      <c r="I153" s="68" t="s">
        <v>54</v>
      </c>
      <c r="J153" s="71">
        <v>16971000</v>
      </c>
      <c r="K153" s="72">
        <v>6.4100000000000004E-2</v>
      </c>
      <c r="L153" s="73">
        <f t="shared" si="8"/>
        <v>18059000</v>
      </c>
      <c r="M153" s="74"/>
      <c r="N153" s="164">
        <f>ROUND((S153/L153),0)</f>
        <v>88</v>
      </c>
      <c r="O153" s="172">
        <f>L153*N153</f>
        <v>1589192000</v>
      </c>
      <c r="P153" s="172">
        <f>+(J153+(J153*$P$10))*N153</f>
        <v>1574243536.8000002</v>
      </c>
      <c r="Q153" s="172">
        <f>O153-P153</f>
        <v>14948463.199999809</v>
      </c>
      <c r="R153" s="75"/>
      <c r="S153" s="57">
        <v>1584822534</v>
      </c>
      <c r="T153" s="27">
        <v>98</v>
      </c>
    </row>
    <row r="154" spans="1:20" ht="12" customHeight="1" x14ac:dyDescent="0.2">
      <c r="A154" s="240">
        <v>143</v>
      </c>
      <c r="B154" s="58" t="s">
        <v>168</v>
      </c>
      <c r="C154" s="59" t="s">
        <v>169</v>
      </c>
      <c r="D154" s="59" t="s">
        <v>51</v>
      </c>
      <c r="E154" s="60">
        <v>960</v>
      </c>
      <c r="F154" s="60">
        <v>8</v>
      </c>
      <c r="G154" s="62" t="s">
        <v>52</v>
      </c>
      <c r="H154" s="62" t="s">
        <v>53</v>
      </c>
      <c r="I154" s="59" t="s">
        <v>54</v>
      </c>
      <c r="J154" s="63">
        <v>16818000</v>
      </c>
      <c r="K154" s="64">
        <v>5.4100000000000002E-2</v>
      </c>
      <c r="L154" s="65">
        <f t="shared" si="8"/>
        <v>17728000</v>
      </c>
      <c r="M154" s="66"/>
      <c r="N154" s="165"/>
      <c r="O154" s="171"/>
      <c r="P154" s="171"/>
      <c r="Q154" s="171"/>
      <c r="S154" s="57"/>
    </row>
    <row r="155" spans="1:20" ht="12" customHeight="1" x14ac:dyDescent="0.2">
      <c r="A155" s="240">
        <v>144</v>
      </c>
      <c r="B155" s="58" t="s">
        <v>168</v>
      </c>
      <c r="C155" s="59" t="s">
        <v>169</v>
      </c>
      <c r="D155" s="59" t="s">
        <v>55</v>
      </c>
      <c r="E155" s="60">
        <v>960</v>
      </c>
      <c r="F155" s="60">
        <v>8</v>
      </c>
      <c r="G155" s="62" t="s">
        <v>56</v>
      </c>
      <c r="H155" s="62" t="s">
        <v>57</v>
      </c>
      <c r="I155" s="59" t="s">
        <v>54</v>
      </c>
      <c r="J155" s="63">
        <v>16971000</v>
      </c>
      <c r="K155" s="64">
        <v>5.4100000000000002E-2</v>
      </c>
      <c r="L155" s="65">
        <f t="shared" si="8"/>
        <v>17889000</v>
      </c>
      <c r="M155" s="66"/>
      <c r="N155" s="165"/>
      <c r="O155" s="171"/>
      <c r="P155" s="171"/>
      <c r="Q155" s="171"/>
      <c r="S155" s="57"/>
    </row>
    <row r="156" spans="1:20" ht="12" customHeight="1" x14ac:dyDescent="0.2">
      <c r="A156" s="240">
        <v>145</v>
      </c>
      <c r="B156" s="67" t="s">
        <v>168</v>
      </c>
      <c r="C156" s="68" t="s">
        <v>169</v>
      </c>
      <c r="D156" s="68" t="s">
        <v>58</v>
      </c>
      <c r="E156" s="69">
        <v>960</v>
      </c>
      <c r="F156" s="69">
        <v>8</v>
      </c>
      <c r="G156" s="70" t="s">
        <v>59</v>
      </c>
      <c r="H156" s="70" t="s">
        <v>60</v>
      </c>
      <c r="I156" s="68" t="s">
        <v>54</v>
      </c>
      <c r="J156" s="71">
        <v>16971000</v>
      </c>
      <c r="K156" s="72">
        <v>6.4100000000000004E-2</v>
      </c>
      <c r="L156" s="73">
        <f t="shared" si="8"/>
        <v>18059000</v>
      </c>
      <c r="M156" s="74"/>
      <c r="N156" s="164">
        <f>ROUND((S156/L156),0)</f>
        <v>36</v>
      </c>
      <c r="O156" s="172">
        <f>L156*N156</f>
        <v>650124000</v>
      </c>
      <c r="P156" s="172">
        <f>+(J156+(J156*$P$10))*N156</f>
        <v>644008719.60000002</v>
      </c>
      <c r="Q156" s="172">
        <f>O156-P156</f>
        <v>6115280.3999999762</v>
      </c>
      <c r="R156" s="75"/>
      <c r="S156" s="57">
        <v>652301897</v>
      </c>
      <c r="T156" s="27">
        <v>41</v>
      </c>
    </row>
    <row r="157" spans="1:20" ht="12" customHeight="1" x14ac:dyDescent="0.2">
      <c r="A157" s="240">
        <v>146</v>
      </c>
      <c r="B157" s="58" t="s">
        <v>170</v>
      </c>
      <c r="C157" s="59" t="s">
        <v>171</v>
      </c>
      <c r="D157" s="59" t="s">
        <v>51</v>
      </c>
      <c r="E157" s="60">
        <v>961</v>
      </c>
      <c r="F157" s="60">
        <v>8</v>
      </c>
      <c r="G157" s="62" t="s">
        <v>52</v>
      </c>
      <c r="H157" s="62" t="s">
        <v>53</v>
      </c>
      <c r="I157" s="59" t="s">
        <v>54</v>
      </c>
      <c r="J157" s="63">
        <v>16818000</v>
      </c>
      <c r="K157" s="64">
        <v>5.4100000000000002E-2</v>
      </c>
      <c r="L157" s="65">
        <f t="shared" si="8"/>
        <v>17728000</v>
      </c>
      <c r="M157" s="66"/>
      <c r="N157" s="165"/>
      <c r="O157" s="171"/>
      <c r="P157" s="171"/>
      <c r="Q157" s="171"/>
      <c r="S157" s="57"/>
    </row>
    <row r="158" spans="1:20" ht="12" customHeight="1" x14ac:dyDescent="0.2">
      <c r="A158" s="240">
        <v>147</v>
      </c>
      <c r="B158" s="58" t="s">
        <v>170</v>
      </c>
      <c r="C158" s="59" t="s">
        <v>171</v>
      </c>
      <c r="D158" s="59" t="s">
        <v>55</v>
      </c>
      <c r="E158" s="60">
        <v>961</v>
      </c>
      <c r="F158" s="60">
        <v>8</v>
      </c>
      <c r="G158" s="62" t="s">
        <v>56</v>
      </c>
      <c r="H158" s="62" t="s">
        <v>57</v>
      </c>
      <c r="I158" s="59" t="s">
        <v>54</v>
      </c>
      <c r="J158" s="63">
        <v>16971000</v>
      </c>
      <c r="K158" s="64">
        <v>5.4100000000000002E-2</v>
      </c>
      <c r="L158" s="65">
        <f t="shared" si="8"/>
        <v>17889000</v>
      </c>
      <c r="M158" s="66"/>
      <c r="N158" s="165"/>
      <c r="O158" s="171"/>
      <c r="P158" s="171"/>
      <c r="Q158" s="171"/>
      <c r="S158" s="57"/>
    </row>
    <row r="159" spans="1:20" ht="12" customHeight="1" x14ac:dyDescent="0.2">
      <c r="A159" s="240">
        <v>148</v>
      </c>
      <c r="B159" s="67" t="s">
        <v>170</v>
      </c>
      <c r="C159" s="68" t="s">
        <v>171</v>
      </c>
      <c r="D159" s="68" t="s">
        <v>58</v>
      </c>
      <c r="E159" s="69">
        <v>961</v>
      </c>
      <c r="F159" s="69">
        <v>8</v>
      </c>
      <c r="G159" s="70" t="s">
        <v>59</v>
      </c>
      <c r="H159" s="70" t="s">
        <v>60</v>
      </c>
      <c r="I159" s="68" t="s">
        <v>54</v>
      </c>
      <c r="J159" s="71">
        <v>16971000</v>
      </c>
      <c r="K159" s="72">
        <v>6.4100000000000004E-2</v>
      </c>
      <c r="L159" s="73">
        <f t="shared" si="8"/>
        <v>18059000</v>
      </c>
      <c r="M159" s="74"/>
      <c r="N159" s="164">
        <f>ROUND((S159/L159),0)</f>
        <v>117</v>
      </c>
      <c r="O159" s="172">
        <f>L159*N159</f>
        <v>2112903000</v>
      </c>
      <c r="P159" s="172">
        <f>+(J159+(J159*$P$10))*N159</f>
        <v>2093028338.7000003</v>
      </c>
      <c r="Q159" s="172">
        <f>O159-P159</f>
        <v>19874661.299999714</v>
      </c>
      <c r="R159" s="75"/>
      <c r="S159" s="57">
        <v>2106143770</v>
      </c>
      <c r="T159" s="27">
        <v>136</v>
      </c>
    </row>
    <row r="160" spans="1:20" ht="12" customHeight="1" x14ac:dyDescent="0.2">
      <c r="A160" s="240">
        <v>149</v>
      </c>
      <c r="B160" s="58" t="s">
        <v>172</v>
      </c>
      <c r="C160" s="59" t="s">
        <v>173</v>
      </c>
      <c r="D160" s="59" t="s">
        <v>51</v>
      </c>
      <c r="E160" s="60">
        <v>108952</v>
      </c>
      <c r="F160" s="60">
        <v>8</v>
      </c>
      <c r="G160" s="62" t="s">
        <v>52</v>
      </c>
      <c r="H160" s="62" t="s">
        <v>53</v>
      </c>
      <c r="I160" s="59" t="s">
        <v>54</v>
      </c>
      <c r="J160" s="63">
        <v>16818000</v>
      </c>
      <c r="K160" s="64">
        <v>5.4100000000000002E-2</v>
      </c>
      <c r="L160" s="65">
        <f t="shared" si="8"/>
        <v>17728000</v>
      </c>
      <c r="M160" s="66"/>
      <c r="N160" s="165"/>
      <c r="O160" s="171"/>
      <c r="P160" s="171"/>
      <c r="Q160" s="171"/>
      <c r="S160" s="57"/>
    </row>
    <row r="161" spans="1:20" ht="12" customHeight="1" x14ac:dyDescent="0.2">
      <c r="A161" s="240">
        <v>150</v>
      </c>
      <c r="B161" s="58" t="s">
        <v>172</v>
      </c>
      <c r="C161" s="59" t="s">
        <v>173</v>
      </c>
      <c r="D161" s="59" t="s">
        <v>55</v>
      </c>
      <c r="E161" s="60">
        <v>108952</v>
      </c>
      <c r="F161" s="60">
        <v>8</v>
      </c>
      <c r="G161" s="62" t="s">
        <v>56</v>
      </c>
      <c r="H161" s="62" t="s">
        <v>57</v>
      </c>
      <c r="I161" s="59" t="s">
        <v>54</v>
      </c>
      <c r="J161" s="63">
        <v>16971000</v>
      </c>
      <c r="K161" s="64">
        <v>5.4100000000000002E-2</v>
      </c>
      <c r="L161" s="65">
        <f t="shared" si="8"/>
        <v>17889000</v>
      </c>
      <c r="M161" s="66"/>
      <c r="N161" s="165"/>
      <c r="O161" s="171"/>
      <c r="P161" s="171"/>
      <c r="Q161" s="171"/>
      <c r="S161" s="57"/>
    </row>
    <row r="162" spans="1:20" ht="12" customHeight="1" x14ac:dyDescent="0.2">
      <c r="A162" s="240">
        <v>151</v>
      </c>
      <c r="B162" s="67" t="s">
        <v>172</v>
      </c>
      <c r="C162" s="68" t="s">
        <v>173</v>
      </c>
      <c r="D162" s="68" t="s">
        <v>58</v>
      </c>
      <c r="E162" s="69">
        <v>108952</v>
      </c>
      <c r="F162" s="69">
        <v>8</v>
      </c>
      <c r="G162" s="70" t="s">
        <v>59</v>
      </c>
      <c r="H162" s="70" t="s">
        <v>60</v>
      </c>
      <c r="I162" s="68" t="s">
        <v>54</v>
      </c>
      <c r="J162" s="71">
        <v>16971000</v>
      </c>
      <c r="K162" s="72">
        <v>6.4100000000000004E-2</v>
      </c>
      <c r="L162" s="73">
        <f t="shared" si="8"/>
        <v>18059000</v>
      </c>
      <c r="M162" s="74"/>
      <c r="N162" s="164">
        <f>ROUND((S162/L162),0)</f>
        <v>55</v>
      </c>
      <c r="O162" s="172">
        <f>L162*N162</f>
        <v>993245000</v>
      </c>
      <c r="P162" s="172">
        <f>+(J162+(J162*$P$10))*N162</f>
        <v>983902210.50000012</v>
      </c>
      <c r="Q162" s="172">
        <f>O162-P162</f>
        <v>9342789.4999998808</v>
      </c>
      <c r="R162" s="75"/>
      <c r="S162" s="57">
        <v>995539058</v>
      </c>
      <c r="T162" s="27">
        <v>60</v>
      </c>
    </row>
    <row r="163" spans="1:20" ht="12" customHeight="1" x14ac:dyDescent="0.2">
      <c r="A163" s="240">
        <v>152</v>
      </c>
      <c r="B163" s="58" t="s">
        <v>174</v>
      </c>
      <c r="C163" s="59" t="s">
        <v>175</v>
      </c>
      <c r="D163" s="59" t="s">
        <v>51</v>
      </c>
      <c r="E163" s="60">
        <v>109228</v>
      </c>
      <c r="F163" s="60">
        <v>8</v>
      </c>
      <c r="G163" s="62" t="s">
        <v>52</v>
      </c>
      <c r="H163" s="62" t="s">
        <v>53</v>
      </c>
      <c r="I163" s="59" t="s">
        <v>54</v>
      </c>
      <c r="J163" s="63">
        <v>16818000</v>
      </c>
      <c r="K163" s="64">
        <v>5.4100000000000002E-2</v>
      </c>
      <c r="L163" s="65">
        <f t="shared" si="8"/>
        <v>17728000</v>
      </c>
      <c r="M163" s="66"/>
      <c r="N163" s="165"/>
      <c r="O163" s="171"/>
      <c r="P163" s="171"/>
      <c r="Q163" s="171"/>
      <c r="S163" s="57"/>
    </row>
    <row r="164" spans="1:20" ht="12" customHeight="1" x14ac:dyDescent="0.2">
      <c r="A164" s="240">
        <v>153</v>
      </c>
      <c r="B164" s="58" t="s">
        <v>174</v>
      </c>
      <c r="C164" s="59" t="s">
        <v>175</v>
      </c>
      <c r="D164" s="59" t="s">
        <v>55</v>
      </c>
      <c r="E164" s="60">
        <v>109228</v>
      </c>
      <c r="F164" s="60">
        <v>8</v>
      </c>
      <c r="G164" s="62" t="s">
        <v>56</v>
      </c>
      <c r="H164" s="62" t="s">
        <v>57</v>
      </c>
      <c r="I164" s="59" t="s">
        <v>54</v>
      </c>
      <c r="J164" s="63">
        <v>16971000</v>
      </c>
      <c r="K164" s="64">
        <v>5.4100000000000002E-2</v>
      </c>
      <c r="L164" s="65">
        <f t="shared" si="8"/>
        <v>17889000</v>
      </c>
      <c r="M164" s="66"/>
      <c r="N164" s="165"/>
      <c r="O164" s="171"/>
      <c r="P164" s="171"/>
      <c r="Q164" s="171"/>
      <c r="S164" s="57"/>
    </row>
    <row r="165" spans="1:20" ht="12" customHeight="1" x14ac:dyDescent="0.2">
      <c r="A165" s="240">
        <v>154</v>
      </c>
      <c r="B165" s="67" t="s">
        <v>174</v>
      </c>
      <c r="C165" s="68" t="s">
        <v>175</v>
      </c>
      <c r="D165" s="68" t="s">
        <v>58</v>
      </c>
      <c r="E165" s="69">
        <v>109228</v>
      </c>
      <c r="F165" s="69">
        <v>8</v>
      </c>
      <c r="G165" s="70" t="s">
        <v>59</v>
      </c>
      <c r="H165" s="70" t="s">
        <v>60</v>
      </c>
      <c r="I165" s="68" t="s">
        <v>54</v>
      </c>
      <c r="J165" s="71">
        <v>16971000</v>
      </c>
      <c r="K165" s="72">
        <v>6.4100000000000004E-2</v>
      </c>
      <c r="L165" s="73">
        <f t="shared" si="8"/>
        <v>18059000</v>
      </c>
      <c r="M165" s="74"/>
      <c r="N165" s="164">
        <f>ROUND((S165/L165),0)</f>
        <v>22</v>
      </c>
      <c r="O165" s="172">
        <f>L165*N165</f>
        <v>397298000</v>
      </c>
      <c r="P165" s="172">
        <f>+(J165+(J165*$P$10))*N165</f>
        <v>393560884.20000005</v>
      </c>
      <c r="Q165" s="172">
        <f>O165-P165</f>
        <v>3737115.7999999523</v>
      </c>
      <c r="R165" s="75"/>
      <c r="S165" s="57">
        <v>396555124</v>
      </c>
      <c r="T165" s="27">
        <v>25</v>
      </c>
    </row>
    <row r="166" spans="1:20" ht="12" customHeight="1" x14ac:dyDescent="0.2">
      <c r="A166" s="240">
        <v>155</v>
      </c>
      <c r="B166" s="58" t="s">
        <v>176</v>
      </c>
      <c r="C166" s="59" t="s">
        <v>177</v>
      </c>
      <c r="D166" s="59" t="s">
        <v>51</v>
      </c>
      <c r="E166" s="60">
        <v>108910</v>
      </c>
      <c r="F166" s="60">
        <v>8</v>
      </c>
      <c r="G166" s="62" t="s">
        <v>52</v>
      </c>
      <c r="H166" s="62" t="s">
        <v>53</v>
      </c>
      <c r="I166" s="59" t="s">
        <v>54</v>
      </c>
      <c r="J166" s="63">
        <v>16818000</v>
      </c>
      <c r="K166" s="64">
        <v>5.4100000000000002E-2</v>
      </c>
      <c r="L166" s="65">
        <f t="shared" si="8"/>
        <v>17728000</v>
      </c>
      <c r="M166" s="66"/>
      <c r="N166" s="165"/>
      <c r="O166" s="171"/>
      <c r="P166" s="171"/>
      <c r="Q166" s="171"/>
      <c r="S166" s="57"/>
    </row>
    <row r="167" spans="1:20" ht="12" customHeight="1" x14ac:dyDescent="0.2">
      <c r="A167" s="240">
        <v>156</v>
      </c>
      <c r="B167" s="58" t="s">
        <v>176</v>
      </c>
      <c r="C167" s="59" t="s">
        <v>177</v>
      </c>
      <c r="D167" s="59" t="s">
        <v>55</v>
      </c>
      <c r="E167" s="60">
        <v>108910</v>
      </c>
      <c r="F167" s="60">
        <v>8</v>
      </c>
      <c r="G167" s="62" t="s">
        <v>56</v>
      </c>
      <c r="H167" s="62" t="s">
        <v>57</v>
      </c>
      <c r="I167" s="59" t="s">
        <v>54</v>
      </c>
      <c r="J167" s="63">
        <v>16971000</v>
      </c>
      <c r="K167" s="64">
        <v>5.4100000000000002E-2</v>
      </c>
      <c r="L167" s="65">
        <f t="shared" si="8"/>
        <v>17889000</v>
      </c>
      <c r="M167" s="66"/>
      <c r="N167" s="165"/>
      <c r="O167" s="171"/>
      <c r="P167" s="171"/>
      <c r="Q167" s="171"/>
      <c r="S167" s="57"/>
    </row>
    <row r="168" spans="1:20" ht="12" customHeight="1" x14ac:dyDescent="0.2">
      <c r="A168" s="240">
        <v>157</v>
      </c>
      <c r="B168" s="67" t="s">
        <v>176</v>
      </c>
      <c r="C168" s="68" t="s">
        <v>177</v>
      </c>
      <c r="D168" s="68" t="s">
        <v>58</v>
      </c>
      <c r="E168" s="69">
        <v>108910</v>
      </c>
      <c r="F168" s="69">
        <v>8</v>
      </c>
      <c r="G168" s="70" t="s">
        <v>59</v>
      </c>
      <c r="H168" s="70" t="s">
        <v>60</v>
      </c>
      <c r="I168" s="68" t="s">
        <v>54</v>
      </c>
      <c r="J168" s="71">
        <v>16971000</v>
      </c>
      <c r="K168" s="72">
        <v>6.4100000000000004E-2</v>
      </c>
      <c r="L168" s="73">
        <f t="shared" si="8"/>
        <v>18059000</v>
      </c>
      <c r="M168" s="74"/>
      <c r="N168" s="164">
        <f>ROUND((S168/L168),0)</f>
        <v>88</v>
      </c>
      <c r="O168" s="172">
        <f>L168*N168</f>
        <v>1589192000</v>
      </c>
      <c r="P168" s="172">
        <f>+(J168+(J168*$P$10))*N168</f>
        <v>1574243536.8000002</v>
      </c>
      <c r="Q168" s="172">
        <f>O168-P168</f>
        <v>14948463.199999809</v>
      </c>
      <c r="R168" s="75"/>
      <c r="S168" s="57">
        <v>1591347036</v>
      </c>
      <c r="T168" s="27">
        <v>100</v>
      </c>
    </row>
    <row r="169" spans="1:20" ht="12" customHeight="1" x14ac:dyDescent="0.2">
      <c r="A169" s="240">
        <v>158</v>
      </c>
      <c r="B169" s="58" t="s">
        <v>178</v>
      </c>
      <c r="C169" s="59" t="s">
        <v>179</v>
      </c>
      <c r="D169" s="59" t="s">
        <v>51</v>
      </c>
      <c r="E169" s="60">
        <v>3079</v>
      </c>
      <c r="F169" s="60">
        <v>8</v>
      </c>
      <c r="G169" s="62" t="s">
        <v>52</v>
      </c>
      <c r="H169" s="62" t="s">
        <v>53</v>
      </c>
      <c r="I169" s="59" t="s">
        <v>54</v>
      </c>
      <c r="J169" s="63">
        <v>16818000</v>
      </c>
      <c r="K169" s="64">
        <v>5.4100000000000002E-2</v>
      </c>
      <c r="L169" s="65">
        <f t="shared" si="8"/>
        <v>17728000</v>
      </c>
      <c r="M169" s="66"/>
      <c r="N169" s="165"/>
      <c r="O169" s="171"/>
      <c r="P169" s="171"/>
      <c r="Q169" s="171"/>
      <c r="S169" s="57"/>
    </row>
    <row r="170" spans="1:20" ht="12" customHeight="1" x14ac:dyDescent="0.2">
      <c r="A170" s="240">
        <v>159</v>
      </c>
      <c r="B170" s="58" t="s">
        <v>178</v>
      </c>
      <c r="C170" s="59" t="s">
        <v>179</v>
      </c>
      <c r="D170" s="59" t="s">
        <v>55</v>
      </c>
      <c r="E170" s="60">
        <v>3079</v>
      </c>
      <c r="F170" s="60">
        <v>8</v>
      </c>
      <c r="G170" s="62" t="s">
        <v>56</v>
      </c>
      <c r="H170" s="62" t="s">
        <v>57</v>
      </c>
      <c r="I170" s="59" t="s">
        <v>54</v>
      </c>
      <c r="J170" s="63">
        <v>16971000</v>
      </c>
      <c r="K170" s="64">
        <v>5.4100000000000002E-2</v>
      </c>
      <c r="L170" s="65">
        <f t="shared" si="8"/>
        <v>17889000</v>
      </c>
      <c r="M170" s="66"/>
      <c r="N170" s="165"/>
      <c r="O170" s="171"/>
      <c r="P170" s="171"/>
      <c r="Q170" s="171"/>
      <c r="S170" s="57"/>
    </row>
    <row r="171" spans="1:20" ht="12" customHeight="1" x14ac:dyDescent="0.2">
      <c r="A171" s="240">
        <v>160</v>
      </c>
      <c r="B171" s="67" t="s">
        <v>178</v>
      </c>
      <c r="C171" s="68" t="s">
        <v>179</v>
      </c>
      <c r="D171" s="68" t="s">
        <v>58</v>
      </c>
      <c r="E171" s="69">
        <v>3079</v>
      </c>
      <c r="F171" s="69">
        <v>8</v>
      </c>
      <c r="G171" s="70" t="s">
        <v>59</v>
      </c>
      <c r="H171" s="70" t="s">
        <v>60</v>
      </c>
      <c r="I171" s="68" t="s">
        <v>54</v>
      </c>
      <c r="J171" s="71">
        <v>16971000</v>
      </c>
      <c r="K171" s="72">
        <v>6.4100000000000004E-2</v>
      </c>
      <c r="L171" s="73">
        <f t="shared" si="8"/>
        <v>18059000</v>
      </c>
      <c r="M171" s="74"/>
      <c r="N171" s="164">
        <f>ROUND((S171/L171),0)</f>
        <v>188</v>
      </c>
      <c r="O171" s="172">
        <f>L171*N171</f>
        <v>3395092000</v>
      </c>
      <c r="P171" s="172">
        <f>+(J171+(J171*$P$10))*N171</f>
        <v>3363156646.8000002</v>
      </c>
      <c r="Q171" s="172">
        <f>O171-P171</f>
        <v>31935353.199999809</v>
      </c>
      <c r="R171" s="75"/>
      <c r="S171" s="57">
        <v>3387578258</v>
      </c>
      <c r="T171" s="27">
        <v>220</v>
      </c>
    </row>
    <row r="172" spans="1:20" ht="12" customHeight="1" x14ac:dyDescent="0.2">
      <c r="A172" s="240">
        <v>161</v>
      </c>
      <c r="B172" s="58"/>
      <c r="C172" s="59"/>
      <c r="D172" s="59"/>
      <c r="E172" s="60"/>
      <c r="F172" s="60"/>
      <c r="G172" s="62"/>
      <c r="H172" s="62"/>
      <c r="I172" s="59"/>
      <c r="J172" s="63"/>
      <c r="K172" s="64"/>
      <c r="L172" s="65"/>
      <c r="M172" s="66"/>
      <c r="N172" s="165"/>
      <c r="O172" s="171"/>
      <c r="P172" s="171"/>
      <c r="Q172" s="171"/>
      <c r="S172" s="57"/>
    </row>
    <row r="173" spans="1:20" x14ac:dyDescent="0.2">
      <c r="A173" s="240">
        <v>162</v>
      </c>
      <c r="B173" s="58"/>
      <c r="C173" s="76" t="s">
        <v>180</v>
      </c>
      <c r="D173" s="59"/>
      <c r="E173" s="60"/>
      <c r="F173" s="77"/>
      <c r="G173" s="78"/>
      <c r="H173" s="78"/>
      <c r="I173" s="76"/>
      <c r="J173" s="63"/>
      <c r="K173" s="79"/>
      <c r="L173" s="65"/>
      <c r="M173" s="66"/>
      <c r="N173" s="167"/>
      <c r="O173" s="171"/>
      <c r="P173" s="171"/>
      <c r="Q173" s="171"/>
      <c r="S173" s="57"/>
    </row>
    <row r="174" spans="1:20" x14ac:dyDescent="0.2">
      <c r="A174" s="240">
        <v>163</v>
      </c>
      <c r="B174" s="58" t="s">
        <v>181</v>
      </c>
      <c r="C174" s="59" t="s">
        <v>180</v>
      </c>
      <c r="D174" s="83" t="s">
        <v>182</v>
      </c>
      <c r="E174" s="60">
        <v>55178</v>
      </c>
      <c r="F174" s="60">
        <v>12</v>
      </c>
      <c r="G174" s="62" t="s">
        <v>52</v>
      </c>
      <c r="H174" s="62" t="s">
        <v>183</v>
      </c>
      <c r="I174" s="59" t="s">
        <v>54</v>
      </c>
      <c r="J174" s="63">
        <v>29594000</v>
      </c>
      <c r="K174" s="64">
        <v>5.4100000000000002E-2</v>
      </c>
      <c r="L174" s="65">
        <f>+ROUND((J174*K174)+J174,-3)</f>
        <v>31195000</v>
      </c>
      <c r="M174" s="66"/>
      <c r="N174" s="165"/>
      <c r="O174" s="171"/>
      <c r="P174" s="171"/>
      <c r="Q174" s="171"/>
      <c r="S174" s="57"/>
    </row>
    <row r="175" spans="1:20" x14ac:dyDescent="0.2">
      <c r="A175" s="240">
        <v>164</v>
      </c>
      <c r="B175" s="58" t="s">
        <v>181</v>
      </c>
      <c r="C175" s="59" t="s">
        <v>180</v>
      </c>
      <c r="D175" s="59" t="s">
        <v>184</v>
      </c>
      <c r="E175" s="60">
        <v>55178</v>
      </c>
      <c r="F175" s="60">
        <v>12</v>
      </c>
      <c r="G175" s="62" t="s">
        <v>185</v>
      </c>
      <c r="H175" s="62" t="s">
        <v>89</v>
      </c>
      <c r="I175" s="59" t="s">
        <v>54</v>
      </c>
      <c r="J175" s="63">
        <v>31287000</v>
      </c>
      <c r="K175" s="64">
        <v>5.4100000000000002E-2</v>
      </c>
      <c r="L175" s="65">
        <f>+ROUND((J175*K175)+J175,-3)</f>
        <v>32980000</v>
      </c>
      <c r="M175" s="66"/>
      <c r="N175" s="165"/>
      <c r="O175" s="171"/>
      <c r="P175" s="171"/>
      <c r="Q175" s="171"/>
      <c r="S175" s="57"/>
    </row>
    <row r="176" spans="1:20" x14ac:dyDescent="0.2">
      <c r="A176" s="240">
        <v>165</v>
      </c>
      <c r="B176" s="58" t="s">
        <v>181</v>
      </c>
      <c r="C176" s="59" t="s">
        <v>180</v>
      </c>
      <c r="D176" s="83" t="s">
        <v>116</v>
      </c>
      <c r="E176" s="60">
        <v>55178</v>
      </c>
      <c r="F176" s="60">
        <v>12</v>
      </c>
      <c r="G176" s="62" t="s">
        <v>90</v>
      </c>
      <c r="H176" s="60">
        <v>2330</v>
      </c>
      <c r="I176" s="59" t="s">
        <v>54</v>
      </c>
      <c r="J176" s="63">
        <v>32635000</v>
      </c>
      <c r="K176" s="64">
        <v>5.4100000000000002E-2</v>
      </c>
      <c r="L176" s="65">
        <f>+ROUND((J176*K176)+J176,-3)</f>
        <v>34401000</v>
      </c>
      <c r="M176" s="66"/>
      <c r="N176" s="165"/>
      <c r="O176" s="171"/>
      <c r="P176" s="171"/>
      <c r="Q176" s="171"/>
      <c r="S176" s="57"/>
    </row>
    <row r="177" spans="1:20" x14ac:dyDescent="0.2">
      <c r="A177" s="240">
        <v>166</v>
      </c>
      <c r="B177" s="58" t="s">
        <v>181</v>
      </c>
      <c r="C177" s="59" t="s">
        <v>180</v>
      </c>
      <c r="D177" s="59" t="s">
        <v>55</v>
      </c>
      <c r="E177" s="60">
        <v>55178</v>
      </c>
      <c r="F177" s="60">
        <v>12</v>
      </c>
      <c r="G177" s="62" t="s">
        <v>56</v>
      </c>
      <c r="H177" s="62" t="s">
        <v>57</v>
      </c>
      <c r="I177" s="59" t="s">
        <v>54</v>
      </c>
      <c r="J177" s="63">
        <v>32930000</v>
      </c>
      <c r="K177" s="64">
        <v>5.4100000000000002E-2</v>
      </c>
      <c r="L177" s="65">
        <f>+ROUND((J177*K177)+J177,-3)</f>
        <v>34712000</v>
      </c>
      <c r="M177" s="66"/>
      <c r="N177" s="165"/>
      <c r="O177" s="171"/>
      <c r="P177" s="171"/>
      <c r="Q177" s="171"/>
      <c r="S177" s="57"/>
    </row>
    <row r="178" spans="1:20" x14ac:dyDescent="0.2">
      <c r="A178" s="240">
        <v>167</v>
      </c>
      <c r="B178" s="67" t="s">
        <v>181</v>
      </c>
      <c r="C178" s="68" t="s">
        <v>180</v>
      </c>
      <c r="D178" s="68" t="s">
        <v>58</v>
      </c>
      <c r="E178" s="69">
        <v>55178</v>
      </c>
      <c r="F178" s="69">
        <v>12</v>
      </c>
      <c r="G178" s="70" t="s">
        <v>59</v>
      </c>
      <c r="H178" s="69">
        <v>9999</v>
      </c>
      <c r="I178" s="68" t="s">
        <v>54</v>
      </c>
      <c r="J178" s="71">
        <v>32930000</v>
      </c>
      <c r="K178" s="72">
        <v>6.4100000000000004E-2</v>
      </c>
      <c r="L178" s="73">
        <f>+ROUND((J178*K178)+J178,-3)</f>
        <v>35041000</v>
      </c>
      <c r="M178" s="74"/>
      <c r="N178" s="164">
        <f>ROUND((S178/L178),0)</f>
        <v>179</v>
      </c>
      <c r="O178" s="172">
        <f>L178*N178</f>
        <v>6272339000</v>
      </c>
      <c r="P178" s="172">
        <f>+(J178+(J178*$P$10))*N178</f>
        <v>6213360827</v>
      </c>
      <c r="Q178" s="172">
        <f>O178-P178</f>
        <v>58978173</v>
      </c>
      <c r="R178" s="75"/>
      <c r="S178" s="57">
        <v>6289547675</v>
      </c>
      <c r="T178" s="27">
        <v>200</v>
      </c>
    </row>
    <row r="179" spans="1:20" x14ac:dyDescent="0.2">
      <c r="A179" s="240">
        <v>168</v>
      </c>
      <c r="B179" s="58"/>
      <c r="C179" s="58"/>
      <c r="D179" s="59"/>
      <c r="E179" s="90"/>
      <c r="F179" s="90"/>
      <c r="G179" s="92"/>
      <c r="H179" s="92"/>
      <c r="I179" s="58"/>
      <c r="J179" s="93"/>
      <c r="K179" s="90"/>
      <c r="L179" s="60"/>
      <c r="N179" s="168"/>
      <c r="O179" s="174"/>
      <c r="P179" s="174"/>
      <c r="Q179" s="174"/>
      <c r="S179" s="57"/>
    </row>
    <row r="180" spans="1:20" x14ac:dyDescent="0.2">
      <c r="A180" s="240">
        <v>169</v>
      </c>
      <c r="B180" s="58"/>
      <c r="C180" s="76" t="s">
        <v>186</v>
      </c>
      <c r="D180" s="59"/>
      <c r="E180" s="60"/>
      <c r="F180" s="77"/>
      <c r="G180" s="78"/>
      <c r="H180" s="78"/>
      <c r="I180" s="76"/>
      <c r="J180" s="63"/>
      <c r="K180" s="79"/>
      <c r="L180" s="65"/>
      <c r="M180" s="66"/>
      <c r="N180" s="167"/>
      <c r="O180" s="171"/>
      <c r="P180" s="171"/>
      <c r="Q180" s="171"/>
      <c r="S180" s="57"/>
    </row>
    <row r="181" spans="1:20" x14ac:dyDescent="0.2">
      <c r="A181" s="240">
        <v>170</v>
      </c>
      <c r="B181" s="58" t="s">
        <v>187</v>
      </c>
      <c r="C181" s="59" t="s">
        <v>188</v>
      </c>
      <c r="D181" s="59" t="s">
        <v>51</v>
      </c>
      <c r="E181" s="60">
        <v>947</v>
      </c>
      <c r="F181" s="60">
        <v>10</v>
      </c>
      <c r="G181" s="62" t="s">
        <v>52</v>
      </c>
      <c r="H181" s="62" t="s">
        <v>53</v>
      </c>
      <c r="I181" s="59" t="s">
        <v>54</v>
      </c>
      <c r="J181" s="63">
        <v>16476000</v>
      </c>
      <c r="K181" s="64">
        <v>5.4100000000000002E-2</v>
      </c>
      <c r="L181" s="65">
        <f>+ROUND((J181*K181)+J181,-3)</f>
        <v>17367000</v>
      </c>
      <c r="M181" s="66"/>
      <c r="N181" s="165"/>
      <c r="O181" s="171"/>
      <c r="P181" s="171"/>
      <c r="Q181" s="171"/>
      <c r="S181" s="57"/>
    </row>
    <row r="182" spans="1:20" x14ac:dyDescent="0.2">
      <c r="A182" s="240">
        <v>171</v>
      </c>
      <c r="B182" s="58" t="s">
        <v>187</v>
      </c>
      <c r="C182" s="59" t="s">
        <v>188</v>
      </c>
      <c r="D182" s="59" t="s">
        <v>55</v>
      </c>
      <c r="E182" s="60">
        <v>947</v>
      </c>
      <c r="F182" s="60">
        <v>10</v>
      </c>
      <c r="G182" s="62" t="s">
        <v>56</v>
      </c>
      <c r="H182" s="62" t="s">
        <v>57</v>
      </c>
      <c r="I182" s="59" t="s">
        <v>54</v>
      </c>
      <c r="J182" s="63">
        <v>16625000</v>
      </c>
      <c r="K182" s="64">
        <v>5.4100000000000002E-2</v>
      </c>
      <c r="L182" s="65">
        <f>+ROUND((J182*K182)+J182,-3)</f>
        <v>17524000</v>
      </c>
      <c r="M182" s="66"/>
      <c r="N182" s="165"/>
      <c r="O182" s="171"/>
      <c r="P182" s="171"/>
      <c r="Q182" s="171"/>
      <c r="S182" s="57"/>
    </row>
    <row r="183" spans="1:20" x14ac:dyDescent="0.2">
      <c r="A183" s="240">
        <v>172</v>
      </c>
      <c r="B183" s="67" t="s">
        <v>187</v>
      </c>
      <c r="C183" s="68" t="s">
        <v>188</v>
      </c>
      <c r="D183" s="68" t="s">
        <v>58</v>
      </c>
      <c r="E183" s="69">
        <v>947</v>
      </c>
      <c r="F183" s="69">
        <v>10</v>
      </c>
      <c r="G183" s="70" t="s">
        <v>59</v>
      </c>
      <c r="H183" s="70" t="s">
        <v>60</v>
      </c>
      <c r="I183" s="68" t="s">
        <v>54</v>
      </c>
      <c r="J183" s="71">
        <v>16625000</v>
      </c>
      <c r="K183" s="72">
        <v>6.4100000000000004E-2</v>
      </c>
      <c r="L183" s="73">
        <f>+ROUND((J183*K183)+J183,-3)</f>
        <v>17691000</v>
      </c>
      <c r="M183" s="74"/>
      <c r="N183" s="164">
        <f>ROUND((S183/L183),0)</f>
        <v>75</v>
      </c>
      <c r="O183" s="172">
        <f>L183*N183</f>
        <v>1326825000</v>
      </c>
      <c r="P183" s="172">
        <f>+(J183+(J183*$P$10))*N183</f>
        <v>1314330937.5</v>
      </c>
      <c r="Q183" s="172">
        <f>O183-P183</f>
        <v>12494062.5</v>
      </c>
      <c r="R183" s="75"/>
      <c r="S183" s="57">
        <v>1326825000</v>
      </c>
      <c r="T183" s="27">
        <v>75</v>
      </c>
    </row>
    <row r="184" spans="1:20" x14ac:dyDescent="0.2">
      <c r="A184" s="240">
        <v>173</v>
      </c>
      <c r="B184" s="58"/>
      <c r="C184" s="59"/>
      <c r="D184" s="59"/>
      <c r="E184" s="60"/>
      <c r="F184" s="60"/>
      <c r="G184" s="62"/>
      <c r="H184" s="62"/>
      <c r="I184" s="59"/>
      <c r="J184" s="63"/>
      <c r="K184" s="64"/>
      <c r="L184" s="65"/>
      <c r="M184" s="66"/>
      <c r="N184" s="165"/>
      <c r="O184" s="171"/>
      <c r="P184" s="171"/>
      <c r="Q184" s="171"/>
      <c r="S184" s="57"/>
    </row>
    <row r="185" spans="1:20" x14ac:dyDescent="0.2">
      <c r="A185" s="240">
        <v>174</v>
      </c>
      <c r="B185" s="58"/>
      <c r="C185" s="76" t="s">
        <v>189</v>
      </c>
      <c r="D185" s="59"/>
      <c r="E185" s="60"/>
      <c r="F185" s="77"/>
      <c r="G185" s="78"/>
      <c r="H185" s="78"/>
      <c r="I185" s="76"/>
      <c r="J185" s="63"/>
      <c r="K185" s="79"/>
      <c r="L185" s="65"/>
      <c r="M185" s="66"/>
      <c r="N185" s="167"/>
      <c r="O185" s="171"/>
      <c r="P185" s="171"/>
      <c r="Q185" s="171"/>
      <c r="S185" s="57"/>
    </row>
    <row r="186" spans="1:20" x14ac:dyDescent="0.2">
      <c r="A186" s="240">
        <v>175</v>
      </c>
      <c r="B186" s="58" t="s">
        <v>190</v>
      </c>
      <c r="C186" s="59" t="s">
        <v>189</v>
      </c>
      <c r="D186" s="59" t="s">
        <v>51</v>
      </c>
      <c r="E186" s="60">
        <v>950</v>
      </c>
      <c r="F186" s="60">
        <v>8</v>
      </c>
      <c r="G186" s="62" t="s">
        <v>52</v>
      </c>
      <c r="H186" s="62" t="s">
        <v>53</v>
      </c>
      <c r="I186" s="59" t="s">
        <v>54</v>
      </c>
      <c r="J186" s="63">
        <v>15039000</v>
      </c>
      <c r="K186" s="64">
        <v>5.4100000000000002E-2</v>
      </c>
      <c r="L186" s="65">
        <f>+ROUND((J186*K186)+J186,-3)</f>
        <v>15853000</v>
      </c>
      <c r="M186" s="66"/>
      <c r="N186" s="165"/>
      <c r="O186" s="171"/>
      <c r="P186" s="171"/>
      <c r="Q186" s="171"/>
      <c r="S186" s="57"/>
    </row>
    <row r="187" spans="1:20" x14ac:dyDescent="0.2">
      <c r="A187" s="240">
        <v>176</v>
      </c>
      <c r="B187" s="58" t="s">
        <v>190</v>
      </c>
      <c r="C187" s="59" t="s">
        <v>189</v>
      </c>
      <c r="D187" s="59" t="s">
        <v>55</v>
      </c>
      <c r="E187" s="60">
        <v>950</v>
      </c>
      <c r="F187" s="60">
        <v>8</v>
      </c>
      <c r="G187" s="62" t="s">
        <v>56</v>
      </c>
      <c r="H187" s="62" t="s">
        <v>57</v>
      </c>
      <c r="I187" s="59" t="s">
        <v>54</v>
      </c>
      <c r="J187" s="63">
        <v>15175000</v>
      </c>
      <c r="K187" s="64">
        <v>5.4100000000000002E-2</v>
      </c>
      <c r="L187" s="65">
        <f>+ROUND((J187*K187)+J187,-3)</f>
        <v>15996000</v>
      </c>
      <c r="M187" s="66"/>
      <c r="N187" s="165"/>
      <c r="O187" s="171"/>
      <c r="P187" s="171"/>
      <c r="Q187" s="171"/>
      <c r="S187" s="57"/>
    </row>
    <row r="188" spans="1:20" x14ac:dyDescent="0.2">
      <c r="A188" s="240">
        <v>177</v>
      </c>
      <c r="B188" s="67" t="s">
        <v>190</v>
      </c>
      <c r="C188" s="68" t="s">
        <v>189</v>
      </c>
      <c r="D188" s="68" t="s">
        <v>58</v>
      </c>
      <c r="E188" s="69">
        <v>950</v>
      </c>
      <c r="F188" s="69">
        <v>8</v>
      </c>
      <c r="G188" s="70" t="s">
        <v>59</v>
      </c>
      <c r="H188" s="70" t="s">
        <v>60</v>
      </c>
      <c r="I188" s="68" t="s">
        <v>54</v>
      </c>
      <c r="J188" s="71">
        <v>15175000</v>
      </c>
      <c r="K188" s="72">
        <v>6.4100000000000004E-2</v>
      </c>
      <c r="L188" s="73">
        <f>+ROUND((J188*K188)+J188,-3)</f>
        <v>16148000</v>
      </c>
      <c r="M188" s="74"/>
      <c r="N188" s="164">
        <f>ROUND((S188/L188),0)</f>
        <v>172</v>
      </c>
      <c r="O188" s="172">
        <f>L188*N188</f>
        <v>2777456000</v>
      </c>
      <c r="P188" s="172">
        <f>+(J188+(J188*$P$10))*N188</f>
        <v>2751306410</v>
      </c>
      <c r="Q188" s="172">
        <f>O188-P188</f>
        <v>26149590</v>
      </c>
      <c r="R188" s="75"/>
      <c r="S188" s="57">
        <v>2782986825</v>
      </c>
      <c r="T188" s="27">
        <v>180</v>
      </c>
    </row>
    <row r="189" spans="1:20" x14ac:dyDescent="0.2">
      <c r="A189" s="240">
        <v>178</v>
      </c>
      <c r="B189" s="58"/>
      <c r="C189" s="58"/>
      <c r="D189" s="59"/>
      <c r="E189" s="90"/>
      <c r="F189" s="90"/>
      <c r="G189" s="92"/>
      <c r="H189" s="92"/>
      <c r="I189" s="58"/>
      <c r="J189" s="93"/>
      <c r="K189" s="90"/>
      <c r="L189" s="60"/>
      <c r="N189" s="168"/>
      <c r="O189" s="174"/>
      <c r="P189" s="174"/>
      <c r="Q189" s="174"/>
      <c r="S189" s="57"/>
    </row>
    <row r="190" spans="1:20" x14ac:dyDescent="0.2">
      <c r="A190" s="240">
        <v>179</v>
      </c>
      <c r="B190" s="58"/>
      <c r="C190" s="76" t="s">
        <v>191</v>
      </c>
      <c r="D190" s="59"/>
      <c r="E190" s="60"/>
      <c r="F190" s="77"/>
      <c r="G190" s="78"/>
      <c r="H190" s="78"/>
      <c r="I190" s="76"/>
      <c r="J190" s="63"/>
      <c r="K190" s="79"/>
      <c r="L190" s="65"/>
      <c r="M190" s="66"/>
      <c r="N190" s="167"/>
      <c r="O190" s="171"/>
      <c r="P190" s="171"/>
      <c r="Q190" s="171"/>
      <c r="S190" s="57"/>
    </row>
    <row r="191" spans="1:20" ht="12" customHeight="1" x14ac:dyDescent="0.2">
      <c r="A191" s="240">
        <v>180</v>
      </c>
      <c r="B191" s="58" t="s">
        <v>192</v>
      </c>
      <c r="C191" s="59" t="s">
        <v>191</v>
      </c>
      <c r="D191" s="59" t="s">
        <v>51</v>
      </c>
      <c r="E191" s="60">
        <v>957</v>
      </c>
      <c r="F191" s="60">
        <v>8</v>
      </c>
      <c r="G191" s="62" t="s">
        <v>52</v>
      </c>
      <c r="H191" s="62" t="s">
        <v>53</v>
      </c>
      <c r="I191" s="59" t="s">
        <v>54</v>
      </c>
      <c r="J191" s="63">
        <v>8247000</v>
      </c>
      <c r="K191" s="64">
        <v>5.4100000000000002E-2</v>
      </c>
      <c r="L191" s="65">
        <f t="shared" ref="L191:L197" si="9">+ROUND((J191*K191)+J191,-3)</f>
        <v>8693000</v>
      </c>
      <c r="M191" s="66"/>
      <c r="N191" s="165"/>
      <c r="O191" s="171"/>
      <c r="P191" s="171"/>
      <c r="Q191" s="171"/>
      <c r="S191" s="57"/>
    </row>
    <row r="192" spans="1:20" ht="12" customHeight="1" x14ac:dyDescent="0.2">
      <c r="A192" s="240">
        <v>181</v>
      </c>
      <c r="B192" s="58" t="s">
        <v>192</v>
      </c>
      <c r="C192" s="59" t="s">
        <v>191</v>
      </c>
      <c r="D192" s="59" t="s">
        <v>55</v>
      </c>
      <c r="E192" s="60">
        <v>957</v>
      </c>
      <c r="F192" s="60">
        <v>8</v>
      </c>
      <c r="G192" s="62" t="s">
        <v>56</v>
      </c>
      <c r="H192" s="62" t="s">
        <v>57</v>
      </c>
      <c r="I192" s="59" t="s">
        <v>54</v>
      </c>
      <c r="J192" s="63">
        <v>8322000</v>
      </c>
      <c r="K192" s="64">
        <v>5.4100000000000002E-2</v>
      </c>
      <c r="L192" s="65">
        <f t="shared" si="9"/>
        <v>8772000</v>
      </c>
      <c r="M192" s="66"/>
      <c r="N192" s="165"/>
      <c r="O192" s="171"/>
      <c r="P192" s="171"/>
      <c r="Q192" s="171"/>
      <c r="S192" s="57"/>
    </row>
    <row r="193" spans="1:21" ht="12" customHeight="1" x14ac:dyDescent="0.2">
      <c r="A193" s="240">
        <v>182</v>
      </c>
      <c r="B193" s="67" t="s">
        <v>192</v>
      </c>
      <c r="C193" s="68" t="s">
        <v>191</v>
      </c>
      <c r="D193" s="68" t="s">
        <v>58</v>
      </c>
      <c r="E193" s="69">
        <v>957</v>
      </c>
      <c r="F193" s="69">
        <v>8</v>
      </c>
      <c r="G193" s="70" t="s">
        <v>59</v>
      </c>
      <c r="H193" s="70" t="s">
        <v>60</v>
      </c>
      <c r="I193" s="68" t="s">
        <v>54</v>
      </c>
      <c r="J193" s="71">
        <v>8322000</v>
      </c>
      <c r="K193" s="72">
        <v>6.4100000000000004E-2</v>
      </c>
      <c r="L193" s="73">
        <f t="shared" si="9"/>
        <v>8855000</v>
      </c>
      <c r="M193" s="74"/>
      <c r="N193" s="164">
        <f>ROUND((S193/L193),0)</f>
        <v>24</v>
      </c>
      <c r="O193" s="172">
        <f>L193*N193</f>
        <v>212520000</v>
      </c>
      <c r="P193" s="172">
        <f>+(J193+(J193*$P$10))*N193</f>
        <v>210533284.79999998</v>
      </c>
      <c r="Q193" s="172">
        <f>O193-P193</f>
        <v>1986715.2000000179</v>
      </c>
      <c r="R193" s="75"/>
      <c r="S193" s="57">
        <v>211776000</v>
      </c>
      <c r="T193" s="27">
        <v>24</v>
      </c>
    </row>
    <row r="194" spans="1:21" ht="12" customHeight="1" x14ac:dyDescent="0.2">
      <c r="A194" s="240">
        <v>183</v>
      </c>
      <c r="B194" s="58" t="s">
        <v>193</v>
      </c>
      <c r="C194" s="59" t="s">
        <v>194</v>
      </c>
      <c r="D194" s="59" t="s">
        <v>51</v>
      </c>
      <c r="E194" s="60">
        <v>937</v>
      </c>
      <c r="F194" s="60">
        <v>8</v>
      </c>
      <c r="G194" s="62" t="s">
        <v>52</v>
      </c>
      <c r="H194" s="62" t="s">
        <v>53</v>
      </c>
      <c r="I194" s="59" t="s">
        <v>54</v>
      </c>
      <c r="J194" s="63">
        <v>8247000</v>
      </c>
      <c r="K194" s="64">
        <v>5.4100000000000002E-2</v>
      </c>
      <c r="L194" s="65">
        <f t="shared" si="9"/>
        <v>8693000</v>
      </c>
      <c r="M194" s="66"/>
      <c r="N194" s="165"/>
      <c r="O194" s="171"/>
      <c r="P194" s="171"/>
      <c r="Q194" s="171"/>
      <c r="S194" s="57"/>
    </row>
    <row r="195" spans="1:21" ht="12" customHeight="1" x14ac:dyDescent="0.2">
      <c r="A195" s="240">
        <v>184</v>
      </c>
      <c r="B195" s="58" t="s">
        <v>193</v>
      </c>
      <c r="C195" s="59" t="s">
        <v>194</v>
      </c>
      <c r="D195" s="59" t="s">
        <v>55</v>
      </c>
      <c r="E195" s="60">
        <v>937</v>
      </c>
      <c r="F195" s="60">
        <v>8</v>
      </c>
      <c r="G195" s="62" t="s">
        <v>56</v>
      </c>
      <c r="H195" s="62" t="s">
        <v>57</v>
      </c>
      <c r="I195" s="59" t="s">
        <v>54</v>
      </c>
      <c r="J195" s="63">
        <v>8322000</v>
      </c>
      <c r="K195" s="64">
        <v>5.4100000000000002E-2</v>
      </c>
      <c r="L195" s="65">
        <f t="shared" si="9"/>
        <v>8772000</v>
      </c>
      <c r="M195" s="66"/>
      <c r="N195" s="165"/>
      <c r="O195" s="171"/>
      <c r="P195" s="171"/>
      <c r="Q195" s="171"/>
      <c r="S195" s="57"/>
    </row>
    <row r="196" spans="1:21" ht="12" customHeight="1" x14ac:dyDescent="0.2">
      <c r="A196" s="240">
        <v>185</v>
      </c>
      <c r="B196" s="67" t="s">
        <v>193</v>
      </c>
      <c r="C196" s="68" t="s">
        <v>194</v>
      </c>
      <c r="D196" s="68" t="s">
        <v>58</v>
      </c>
      <c r="E196" s="69">
        <v>937</v>
      </c>
      <c r="F196" s="69">
        <v>8</v>
      </c>
      <c r="G196" s="70" t="s">
        <v>59</v>
      </c>
      <c r="H196" s="70" t="s">
        <v>60</v>
      </c>
      <c r="I196" s="68" t="s">
        <v>54</v>
      </c>
      <c r="J196" s="71">
        <v>8322000</v>
      </c>
      <c r="K196" s="72">
        <v>6.4100000000000004E-2</v>
      </c>
      <c r="L196" s="73">
        <f t="shared" si="9"/>
        <v>8855000</v>
      </c>
      <c r="M196" s="74"/>
      <c r="N196" s="164">
        <f>ROUND((S196/L196),0)</f>
        <v>6</v>
      </c>
      <c r="O196" s="172">
        <f>L196*N196</f>
        <v>53130000</v>
      </c>
      <c r="P196" s="172">
        <f>+(J196+(J196*$P$10))*N196</f>
        <v>52633321.199999996</v>
      </c>
      <c r="Q196" s="172">
        <f>O196-P196</f>
        <v>496678.80000000447</v>
      </c>
      <c r="R196" s="75"/>
      <c r="S196" s="57">
        <v>52944000</v>
      </c>
      <c r="T196" s="27">
        <v>6</v>
      </c>
    </row>
    <row r="197" spans="1:21" ht="12" customHeight="1" x14ac:dyDescent="0.2">
      <c r="A197" s="240">
        <v>186</v>
      </c>
      <c r="B197" s="58" t="s">
        <v>195</v>
      </c>
      <c r="C197" s="59" t="s">
        <v>196</v>
      </c>
      <c r="D197" s="83" t="s">
        <v>197</v>
      </c>
      <c r="E197" s="60">
        <v>105412</v>
      </c>
      <c r="F197" s="60">
        <v>10</v>
      </c>
      <c r="G197" s="62" t="s">
        <v>52</v>
      </c>
      <c r="H197" s="62" t="s">
        <v>198</v>
      </c>
      <c r="I197" s="59" t="s">
        <v>54</v>
      </c>
      <c r="J197" s="63">
        <v>8247000</v>
      </c>
      <c r="K197" s="64">
        <v>5.4100000000000002E-2</v>
      </c>
      <c r="L197" s="65">
        <f t="shared" si="9"/>
        <v>8693000</v>
      </c>
      <c r="M197" s="66" t="s">
        <v>153</v>
      </c>
      <c r="N197" s="165"/>
      <c r="O197" s="171"/>
      <c r="P197" s="171"/>
      <c r="Q197" s="171"/>
      <c r="S197" s="57"/>
    </row>
    <row r="198" spans="1:21" x14ac:dyDescent="0.2">
      <c r="S198" s="57"/>
    </row>
    <row r="199" spans="1:21" x14ac:dyDescent="0.2">
      <c r="R199" s="95"/>
    </row>
    <row r="200" spans="1:21" ht="22.5" x14ac:dyDescent="0.2">
      <c r="N200" s="96" t="s">
        <v>199</v>
      </c>
      <c r="O200" s="96" t="s">
        <v>200</v>
      </c>
      <c r="P200" s="96" t="s">
        <v>201</v>
      </c>
      <c r="Q200" s="96" t="s">
        <v>202</v>
      </c>
      <c r="S200" s="96" t="s">
        <v>203</v>
      </c>
      <c r="T200" s="96" t="s">
        <v>204</v>
      </c>
    </row>
    <row r="201" spans="1:21" x14ac:dyDescent="0.2">
      <c r="N201" s="97">
        <f>SUBTOTAL(9,N15:N196)</f>
        <v>3516</v>
      </c>
      <c r="O201" s="98">
        <f>SUBTOTAL(9,O12:O197)</f>
        <v>60166120000</v>
      </c>
      <c r="P201" s="98">
        <f>SUBTOTAL(9,P12:P197)</f>
        <v>59600199087.400002</v>
      </c>
      <c r="Q201" s="98">
        <f>SUBTOTAL(9,Q12:Q197)</f>
        <v>565920912.59999824</v>
      </c>
      <c r="S201" s="98">
        <f>SUBTOTAL(9,S12:S197)</f>
        <v>60190997427.18335</v>
      </c>
      <c r="T201" s="98">
        <f>SUBTOTAL(9,T12:T197)</f>
        <v>3698</v>
      </c>
    </row>
    <row r="202" spans="1:21" x14ac:dyDescent="0.2">
      <c r="S202" s="57"/>
      <c r="T202" s="57"/>
    </row>
    <row r="203" spans="1:21" x14ac:dyDescent="0.2">
      <c r="Q203" s="99"/>
      <c r="S203" s="57" t="s">
        <v>205</v>
      </c>
      <c r="T203" s="100">
        <f>+S201-O201</f>
        <v>24877427.183349609</v>
      </c>
      <c r="U203" s="101"/>
    </row>
    <row r="204" spans="1:21" x14ac:dyDescent="0.2">
      <c r="S204" s="57" t="s">
        <v>206</v>
      </c>
      <c r="T204" s="100">
        <f>+T201-N201</f>
        <v>182</v>
      </c>
    </row>
    <row r="205" spans="1:21" x14ac:dyDescent="0.2">
      <c r="S205" s="57"/>
    </row>
    <row r="206" spans="1:21" x14ac:dyDescent="0.2">
      <c r="S206" s="57"/>
    </row>
    <row r="207" spans="1:21" x14ac:dyDescent="0.2">
      <c r="S207" s="57"/>
    </row>
    <row r="208" spans="1:21" x14ac:dyDescent="0.2">
      <c r="S208" s="57"/>
    </row>
    <row r="209" spans="19:19" x14ac:dyDescent="0.2">
      <c r="S209" s="57"/>
    </row>
    <row r="210" spans="19:19" x14ac:dyDescent="0.2">
      <c r="S210" s="57"/>
    </row>
    <row r="211" spans="19:19" x14ac:dyDescent="0.2">
      <c r="S211" s="57"/>
    </row>
    <row r="212" spans="19:19" x14ac:dyDescent="0.2">
      <c r="S212" s="57"/>
    </row>
    <row r="213" spans="19:19" x14ac:dyDescent="0.2">
      <c r="S213" s="57"/>
    </row>
    <row r="214" spans="19:19" x14ac:dyDescent="0.2">
      <c r="S214" s="57"/>
    </row>
    <row r="215" spans="19:19" x14ac:dyDescent="0.2">
      <c r="S215" s="57"/>
    </row>
    <row r="216" spans="19:19" x14ac:dyDescent="0.2">
      <c r="S216" s="57"/>
    </row>
    <row r="217" spans="19:19" x14ac:dyDescent="0.2">
      <c r="S217" s="57"/>
    </row>
  </sheetData>
  <sheetProtection password="B0CC" sheet="1" formatCells="0" formatColumns="0" formatRows="0" insertColumns="0" insertRows="0" insertHyperlinks="0" deleteColumns="0" deleteRows="0" sort="0" autoFilter="0" pivotTables="0"/>
  <mergeCells count="2">
    <mergeCell ref="G8:H10"/>
    <mergeCell ref="N9:Q9"/>
  </mergeCells>
  <hyperlinks>
    <hyperlink ref="A2" location="Contenido!A1" display="Volver al menú" xr:uid="{2695AEFD-AB28-4C27-B518-D057D709F847}"/>
  </hyperlinks>
  <pageMargins left="0" right="0" top="1.5748031496062993" bottom="0.59055118110236227" header="0" footer="0"/>
  <pageSetup scale="6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E789F-2067-4DE3-8C0D-2E5163597139}">
  <dimension ref="A1:U640"/>
  <sheetViews>
    <sheetView showGridLines="0" zoomScaleNormal="100" workbookViewId="0">
      <selection activeCell="A2" sqref="A2"/>
    </sheetView>
  </sheetViews>
  <sheetFormatPr baseColWidth="10" defaultColWidth="11.42578125" defaultRowHeight="12" x14ac:dyDescent="0.2"/>
  <cols>
    <col min="1" max="1" width="12.5703125" style="237" customWidth="1"/>
    <col min="2" max="2" width="9.7109375" style="175" customWidth="1"/>
    <col min="3" max="3" width="88.140625" style="175" bestFit="1" customWidth="1"/>
    <col min="4" max="4" width="40.7109375" style="175" customWidth="1"/>
    <col min="5" max="5" width="12.140625" style="176" customWidth="1"/>
    <col min="6" max="6" width="12" style="176" customWidth="1"/>
    <col min="7" max="7" width="12.140625" style="226" customWidth="1"/>
    <col min="8" max="8" width="10.5703125" style="226" customWidth="1"/>
    <col min="9" max="9" width="12.7109375" style="177" customWidth="1"/>
    <col min="10" max="10" width="14.42578125" style="102" customWidth="1"/>
    <col min="11" max="11" width="10.7109375" style="103" customWidth="1"/>
    <col min="12" max="12" width="14.42578125" style="102" bestFit="1" customWidth="1"/>
    <col min="13" max="13" width="66.42578125" style="102" hidden="1" customWidth="1"/>
    <col min="14" max="14" width="16.28515625" style="175" customWidth="1"/>
    <col min="15" max="15" width="16" style="175" customWidth="1"/>
    <col min="16" max="16" width="16.42578125" style="175" customWidth="1"/>
    <col min="17" max="17" width="15.85546875" style="175" bestFit="1" customWidth="1"/>
    <col min="18" max="18" width="4" style="175" customWidth="1"/>
    <col min="19" max="19" width="18" style="175" hidden="1" customWidth="1"/>
    <col min="20" max="20" width="12" style="175" hidden="1" customWidth="1"/>
    <col min="21" max="22" width="0" style="175" hidden="1" customWidth="1"/>
    <col min="23" max="16384" width="11.42578125" style="175"/>
  </cols>
  <sheetData>
    <row r="1" spans="1:21" x14ac:dyDescent="0.2">
      <c r="G1" s="175"/>
      <c r="H1" s="175"/>
    </row>
    <row r="2" spans="1:21" ht="15" x14ac:dyDescent="0.25">
      <c r="A2" s="6" t="s">
        <v>7</v>
      </c>
      <c r="G2" s="175"/>
      <c r="H2" s="175"/>
    </row>
    <row r="3" spans="1:21" x14ac:dyDescent="0.2">
      <c r="G3" s="175"/>
      <c r="H3" s="175"/>
    </row>
    <row r="4" spans="1:21" x14ac:dyDescent="0.2">
      <c r="G4" s="175"/>
      <c r="H4" s="175"/>
    </row>
    <row r="5" spans="1:21" ht="12.75" customHeight="1" x14ac:dyDescent="0.2">
      <c r="C5" s="178"/>
      <c r="D5" s="178"/>
      <c r="E5" s="178"/>
      <c r="F5" s="178"/>
      <c r="G5" s="178"/>
      <c r="H5" s="178"/>
      <c r="I5" s="179"/>
      <c r="J5" s="104"/>
      <c r="K5" s="105"/>
      <c r="L5" s="106"/>
      <c r="M5" s="106"/>
    </row>
    <row r="6" spans="1:21" ht="12.75" customHeight="1" x14ac:dyDescent="0.2">
      <c r="C6" s="24"/>
      <c r="D6" s="24"/>
      <c r="E6" s="24"/>
      <c r="F6" s="24"/>
      <c r="G6" s="24"/>
      <c r="H6" s="24"/>
      <c r="I6" s="22"/>
      <c r="J6" s="106"/>
      <c r="K6" s="105"/>
      <c r="L6" s="106"/>
      <c r="M6" s="106"/>
    </row>
    <row r="7" spans="1:21" x14ac:dyDescent="0.2">
      <c r="C7" s="178"/>
      <c r="D7" s="178"/>
      <c r="E7" s="178"/>
      <c r="F7" s="178"/>
      <c r="G7" s="178"/>
      <c r="H7" s="178"/>
      <c r="J7" s="107"/>
      <c r="K7" s="105"/>
      <c r="L7" s="105"/>
      <c r="M7" s="105"/>
    </row>
    <row r="8" spans="1:21" ht="12" customHeight="1" x14ac:dyDescent="0.2">
      <c r="C8" s="178"/>
      <c r="D8" s="178"/>
      <c r="E8" s="178"/>
      <c r="F8" s="178"/>
      <c r="G8" s="261"/>
      <c r="H8" s="261"/>
      <c r="I8" s="179"/>
      <c r="J8" s="106"/>
      <c r="K8" s="105"/>
      <c r="L8" s="106"/>
      <c r="M8" s="236"/>
      <c r="N8" s="263"/>
      <c r="O8" s="263"/>
      <c r="P8" s="263"/>
      <c r="Q8" s="263"/>
      <c r="S8" s="180" t="s">
        <v>28</v>
      </c>
      <c r="T8" s="180"/>
      <c r="U8" s="180"/>
    </row>
    <row r="9" spans="1:21" x14ac:dyDescent="0.2">
      <c r="C9" s="178"/>
      <c r="D9" s="178"/>
      <c r="E9" s="178"/>
      <c r="F9" s="178"/>
      <c r="G9" s="261"/>
      <c r="H9" s="261"/>
      <c r="I9" s="179"/>
      <c r="J9" s="108"/>
      <c r="K9" s="105"/>
      <c r="L9" s="106"/>
      <c r="M9" s="106"/>
    </row>
    <row r="10" spans="1:21" x14ac:dyDescent="0.2">
      <c r="C10" s="178"/>
      <c r="D10" s="178"/>
      <c r="E10" s="178"/>
      <c r="F10" s="178"/>
      <c r="G10" s="262"/>
      <c r="H10" s="262"/>
      <c r="I10" s="179"/>
      <c r="J10" s="109"/>
      <c r="K10" s="110"/>
      <c r="L10" s="106"/>
      <c r="M10" s="106"/>
      <c r="N10" s="181"/>
      <c r="O10" s="181"/>
      <c r="P10" s="37">
        <v>5.4100000000000002E-2</v>
      </c>
      <c r="Q10" s="181"/>
      <c r="R10" s="181"/>
    </row>
    <row r="11" spans="1:21" s="182" customFormat="1" ht="39.75" customHeight="1" thickBot="1" x14ac:dyDescent="0.3">
      <c r="A11" s="238" t="s">
        <v>29</v>
      </c>
      <c r="B11" s="183" t="s">
        <v>207</v>
      </c>
      <c r="C11" s="183" t="s">
        <v>208</v>
      </c>
      <c r="D11" s="184" t="s">
        <v>32</v>
      </c>
      <c r="E11" s="185" t="s">
        <v>33</v>
      </c>
      <c r="F11" s="184" t="s">
        <v>34</v>
      </c>
      <c r="G11" s="186" t="s">
        <v>35</v>
      </c>
      <c r="H11" s="186" t="s">
        <v>36</v>
      </c>
      <c r="I11" s="184" t="s">
        <v>37</v>
      </c>
      <c r="J11" s="184" t="s">
        <v>209</v>
      </c>
      <c r="K11" s="111" t="s">
        <v>39</v>
      </c>
      <c r="L11" s="187" t="s">
        <v>210</v>
      </c>
      <c r="M11" s="188" t="s">
        <v>41</v>
      </c>
      <c r="N11" s="46" t="s">
        <v>42</v>
      </c>
      <c r="O11" s="47" t="s">
        <v>43</v>
      </c>
      <c r="P11" s="47" t="s">
        <v>44</v>
      </c>
      <c r="Q11" s="48" t="s">
        <v>45</v>
      </c>
      <c r="R11" s="49"/>
      <c r="S11" s="112" t="s">
        <v>46</v>
      </c>
      <c r="T11" s="113" t="s">
        <v>47</v>
      </c>
    </row>
    <row r="12" spans="1:21" ht="12.95" customHeight="1" x14ac:dyDescent="0.2">
      <c r="A12" s="237">
        <v>1</v>
      </c>
      <c r="B12" s="189"/>
      <c r="C12" s="189" t="s">
        <v>48</v>
      </c>
      <c r="D12" s="189"/>
      <c r="E12" s="190"/>
      <c r="F12" s="190"/>
      <c r="G12" s="191"/>
      <c r="H12" s="191"/>
      <c r="I12" s="192"/>
      <c r="J12" s="114"/>
      <c r="K12" s="115" t="s">
        <v>211</v>
      </c>
      <c r="L12" s="116"/>
      <c r="M12" s="106"/>
      <c r="N12" s="190"/>
      <c r="O12" s="114"/>
      <c r="P12" s="114"/>
      <c r="Q12" s="114"/>
      <c r="S12" s="117"/>
    </row>
    <row r="13" spans="1:21" ht="12.95" customHeight="1" x14ac:dyDescent="0.2">
      <c r="A13" s="237">
        <v>2</v>
      </c>
      <c r="B13" s="193" t="s">
        <v>212</v>
      </c>
      <c r="C13" s="193" t="s">
        <v>213</v>
      </c>
      <c r="D13" s="194" t="s">
        <v>51</v>
      </c>
      <c r="E13" s="195">
        <v>116400</v>
      </c>
      <c r="F13" s="195">
        <v>2</v>
      </c>
      <c r="G13" s="196" t="s">
        <v>52</v>
      </c>
      <c r="H13" s="196" t="s">
        <v>53</v>
      </c>
      <c r="I13" s="197" t="s">
        <v>54</v>
      </c>
      <c r="J13" s="63">
        <v>12334000</v>
      </c>
      <c r="K13" s="118">
        <v>5.4100000000000002E-2</v>
      </c>
      <c r="L13" s="119">
        <f t="shared" ref="L13:L24" si="0">+ROUND((J13*K13)+J13,-3)</f>
        <v>13001000</v>
      </c>
      <c r="M13" s="106"/>
      <c r="N13" s="195"/>
      <c r="O13" s="63"/>
      <c r="P13" s="63"/>
      <c r="Q13" s="63"/>
      <c r="S13" s="117"/>
    </row>
    <row r="14" spans="1:21" ht="12.95" customHeight="1" x14ac:dyDescent="0.2">
      <c r="A14" s="237">
        <v>3</v>
      </c>
      <c r="B14" s="193" t="s">
        <v>212</v>
      </c>
      <c r="C14" s="193" t="s">
        <v>213</v>
      </c>
      <c r="D14" s="194" t="s">
        <v>55</v>
      </c>
      <c r="E14" s="195">
        <v>116400</v>
      </c>
      <c r="F14" s="195">
        <v>2</v>
      </c>
      <c r="G14" s="196" t="s">
        <v>56</v>
      </c>
      <c r="H14" s="196" t="s">
        <v>57</v>
      </c>
      <c r="I14" s="197" t="s">
        <v>54</v>
      </c>
      <c r="J14" s="63">
        <v>12446000</v>
      </c>
      <c r="K14" s="118">
        <v>5.4100000000000002E-2</v>
      </c>
      <c r="L14" s="119">
        <f t="shared" si="0"/>
        <v>13119000</v>
      </c>
      <c r="M14" s="106"/>
      <c r="N14" s="195"/>
      <c r="O14" s="63"/>
      <c r="P14" s="63"/>
      <c r="Q14" s="63"/>
      <c r="S14" s="117"/>
    </row>
    <row r="15" spans="1:21" ht="12.95" customHeight="1" x14ac:dyDescent="0.2">
      <c r="A15" s="237">
        <v>4</v>
      </c>
      <c r="B15" s="198" t="s">
        <v>212</v>
      </c>
      <c r="C15" s="198" t="s">
        <v>213</v>
      </c>
      <c r="D15" s="199" t="s">
        <v>58</v>
      </c>
      <c r="E15" s="200">
        <v>116400</v>
      </c>
      <c r="F15" s="200">
        <v>2</v>
      </c>
      <c r="G15" s="201" t="s">
        <v>59</v>
      </c>
      <c r="H15" s="201" t="s">
        <v>60</v>
      </c>
      <c r="I15" s="202" t="s">
        <v>54</v>
      </c>
      <c r="J15" s="71">
        <v>12446000</v>
      </c>
      <c r="K15" s="120">
        <v>6.4100000000000004E-2</v>
      </c>
      <c r="L15" s="121">
        <f t="shared" si="0"/>
        <v>13244000</v>
      </c>
      <c r="M15" s="74"/>
      <c r="N15" s="200">
        <f>ROUND((S15/L15),0)</f>
        <v>15</v>
      </c>
      <c r="O15" s="71">
        <f>L15*N15</f>
        <v>198660000</v>
      </c>
      <c r="P15" s="71">
        <f>+(J15+(J15*$P$10))*N15</f>
        <v>196789929</v>
      </c>
      <c r="Q15" s="71">
        <f>O15-P15</f>
        <v>1870071</v>
      </c>
      <c r="R15" s="203"/>
      <c r="S15" s="117">
        <v>202499070</v>
      </c>
      <c r="T15" s="175">
        <v>16</v>
      </c>
    </row>
    <row r="16" spans="1:21" ht="12.95" customHeight="1" x14ac:dyDescent="0.2">
      <c r="A16" s="237">
        <v>5</v>
      </c>
      <c r="B16" s="193" t="s">
        <v>214</v>
      </c>
      <c r="C16" s="193" t="s">
        <v>215</v>
      </c>
      <c r="D16" s="194" t="s">
        <v>51</v>
      </c>
      <c r="E16" s="195">
        <v>104902</v>
      </c>
      <c r="F16" s="195">
        <v>4</v>
      </c>
      <c r="G16" s="196" t="s">
        <v>52</v>
      </c>
      <c r="H16" s="196" t="s">
        <v>53</v>
      </c>
      <c r="I16" s="197" t="s">
        <v>54</v>
      </c>
      <c r="J16" s="63">
        <v>15343000</v>
      </c>
      <c r="K16" s="118">
        <v>5.4100000000000002E-2</v>
      </c>
      <c r="L16" s="119">
        <f t="shared" si="0"/>
        <v>16173000</v>
      </c>
      <c r="M16" s="106"/>
      <c r="N16" s="195"/>
      <c r="O16" s="63"/>
      <c r="P16" s="63"/>
      <c r="Q16" s="63"/>
      <c r="S16" s="117"/>
    </row>
    <row r="17" spans="1:21" ht="12.95" customHeight="1" x14ac:dyDescent="0.2">
      <c r="A17" s="237">
        <v>6</v>
      </c>
      <c r="B17" s="193" t="s">
        <v>214</v>
      </c>
      <c r="C17" s="193" t="s">
        <v>215</v>
      </c>
      <c r="D17" s="194" t="s">
        <v>55</v>
      </c>
      <c r="E17" s="195">
        <v>104902</v>
      </c>
      <c r="F17" s="195">
        <v>4</v>
      </c>
      <c r="G17" s="196" t="s">
        <v>56</v>
      </c>
      <c r="H17" s="196" t="s">
        <v>57</v>
      </c>
      <c r="I17" s="197" t="s">
        <v>54</v>
      </c>
      <c r="J17" s="63">
        <v>15482000</v>
      </c>
      <c r="K17" s="118">
        <v>5.4100000000000002E-2</v>
      </c>
      <c r="L17" s="119">
        <f t="shared" si="0"/>
        <v>16320000</v>
      </c>
      <c r="M17" s="106"/>
      <c r="N17" s="195"/>
      <c r="O17" s="63"/>
      <c r="P17" s="63"/>
      <c r="Q17" s="63"/>
      <c r="S17" s="117"/>
    </row>
    <row r="18" spans="1:21" ht="12.95" customHeight="1" x14ac:dyDescent="0.2">
      <c r="A18" s="237">
        <v>7</v>
      </c>
      <c r="B18" s="198" t="s">
        <v>214</v>
      </c>
      <c r="C18" s="198" t="s">
        <v>215</v>
      </c>
      <c r="D18" s="199" t="s">
        <v>58</v>
      </c>
      <c r="E18" s="200">
        <v>104902</v>
      </c>
      <c r="F18" s="200">
        <v>4</v>
      </c>
      <c r="G18" s="201" t="s">
        <v>59</v>
      </c>
      <c r="H18" s="201" t="s">
        <v>60</v>
      </c>
      <c r="I18" s="202" t="s">
        <v>54</v>
      </c>
      <c r="J18" s="71">
        <v>15482000</v>
      </c>
      <c r="K18" s="120">
        <v>6.4100000000000004E-2</v>
      </c>
      <c r="L18" s="121">
        <f t="shared" si="0"/>
        <v>16474000</v>
      </c>
      <c r="M18" s="74"/>
      <c r="N18" s="200">
        <f>ROUND((S18/L18),0)</f>
        <v>9</v>
      </c>
      <c r="O18" s="71">
        <f>L18*N18</f>
        <v>148266000</v>
      </c>
      <c r="P18" s="71">
        <f>+(J18+(J18*$P$10))*N18</f>
        <v>146876185.79999998</v>
      </c>
      <c r="Q18" s="71">
        <f>O18-P18</f>
        <v>1389814.2000000179</v>
      </c>
      <c r="R18" s="203"/>
      <c r="S18" s="117">
        <v>146830128.36734694</v>
      </c>
      <c r="T18" s="175">
        <v>10</v>
      </c>
    </row>
    <row r="19" spans="1:21" ht="12.95" customHeight="1" x14ac:dyDescent="0.2">
      <c r="A19" s="237">
        <v>8</v>
      </c>
      <c r="B19" s="193" t="s">
        <v>216</v>
      </c>
      <c r="C19" s="193" t="s">
        <v>217</v>
      </c>
      <c r="D19" s="194" t="s">
        <v>51</v>
      </c>
      <c r="E19" s="195">
        <v>108476</v>
      </c>
      <c r="F19" s="195">
        <v>4</v>
      </c>
      <c r="G19" s="196" t="s">
        <v>52</v>
      </c>
      <c r="H19" s="196" t="s">
        <v>53</v>
      </c>
      <c r="I19" s="197" t="s">
        <v>54</v>
      </c>
      <c r="J19" s="63">
        <v>15343000</v>
      </c>
      <c r="K19" s="118">
        <v>5.4100000000000002E-2</v>
      </c>
      <c r="L19" s="119">
        <f t="shared" si="0"/>
        <v>16173000</v>
      </c>
      <c r="M19" s="106"/>
      <c r="N19" s="195"/>
      <c r="O19" s="63"/>
      <c r="P19" s="63"/>
      <c r="Q19" s="63"/>
      <c r="S19" s="117"/>
    </row>
    <row r="20" spans="1:21" ht="12.95" customHeight="1" x14ac:dyDescent="0.2">
      <c r="A20" s="237">
        <v>9</v>
      </c>
      <c r="B20" s="193" t="s">
        <v>216</v>
      </c>
      <c r="C20" s="193" t="s">
        <v>217</v>
      </c>
      <c r="D20" s="194" t="s">
        <v>55</v>
      </c>
      <c r="E20" s="195">
        <v>108476</v>
      </c>
      <c r="F20" s="195">
        <v>4</v>
      </c>
      <c r="G20" s="196" t="s">
        <v>56</v>
      </c>
      <c r="H20" s="196" t="s">
        <v>57</v>
      </c>
      <c r="I20" s="197" t="s">
        <v>54</v>
      </c>
      <c r="J20" s="63">
        <v>15482000</v>
      </c>
      <c r="K20" s="118">
        <v>5.4100000000000002E-2</v>
      </c>
      <c r="L20" s="119">
        <f t="shared" si="0"/>
        <v>16320000</v>
      </c>
      <c r="M20" s="106"/>
      <c r="N20" s="195"/>
      <c r="O20" s="63"/>
      <c r="P20" s="63"/>
      <c r="Q20" s="63"/>
      <c r="S20" s="117"/>
    </row>
    <row r="21" spans="1:21" ht="12.95" customHeight="1" x14ac:dyDescent="0.2">
      <c r="A21" s="237">
        <v>10</v>
      </c>
      <c r="B21" s="198" t="s">
        <v>216</v>
      </c>
      <c r="C21" s="198" t="s">
        <v>217</v>
      </c>
      <c r="D21" s="199" t="s">
        <v>58</v>
      </c>
      <c r="E21" s="200">
        <v>108476</v>
      </c>
      <c r="F21" s="200">
        <v>4</v>
      </c>
      <c r="G21" s="201" t="s">
        <v>59</v>
      </c>
      <c r="H21" s="201" t="s">
        <v>60</v>
      </c>
      <c r="I21" s="202" t="s">
        <v>54</v>
      </c>
      <c r="J21" s="71">
        <v>15482000</v>
      </c>
      <c r="K21" s="120">
        <v>6.4100000000000004E-2</v>
      </c>
      <c r="L21" s="121">
        <f t="shared" si="0"/>
        <v>16474000</v>
      </c>
      <c r="M21" s="74"/>
      <c r="N21" s="200">
        <f>ROUND((S21/L21),0)</f>
        <v>0</v>
      </c>
      <c r="O21" s="71">
        <f>L21*N21</f>
        <v>0</v>
      </c>
      <c r="P21" s="71">
        <f>+(J21+(J21*$P$10))*N21</f>
        <v>0</v>
      </c>
      <c r="Q21" s="71">
        <f>O21-P21</f>
        <v>0</v>
      </c>
      <c r="R21" s="203"/>
      <c r="S21" s="117">
        <v>0</v>
      </c>
      <c r="T21" s="175">
        <v>0</v>
      </c>
      <c r="U21" s="175" t="s">
        <v>218</v>
      </c>
    </row>
    <row r="22" spans="1:21" ht="12.95" customHeight="1" x14ac:dyDescent="0.2">
      <c r="A22" s="237">
        <v>11</v>
      </c>
      <c r="B22" s="193" t="s">
        <v>219</v>
      </c>
      <c r="C22" s="193" t="s">
        <v>220</v>
      </c>
      <c r="D22" s="194" t="s">
        <v>51</v>
      </c>
      <c r="E22" s="195">
        <v>1033</v>
      </c>
      <c r="F22" s="195">
        <v>4</v>
      </c>
      <c r="G22" s="196" t="s">
        <v>52</v>
      </c>
      <c r="H22" s="196" t="s">
        <v>53</v>
      </c>
      <c r="I22" s="197" t="s">
        <v>54</v>
      </c>
      <c r="J22" s="63">
        <v>14545000</v>
      </c>
      <c r="K22" s="118">
        <v>5.4100000000000002E-2</v>
      </c>
      <c r="L22" s="119">
        <f t="shared" si="0"/>
        <v>15332000</v>
      </c>
      <c r="M22" s="106"/>
      <c r="N22" s="195"/>
      <c r="O22" s="63"/>
      <c r="P22" s="63"/>
      <c r="Q22" s="63"/>
      <c r="S22" s="117"/>
    </row>
    <row r="23" spans="1:21" ht="12.95" customHeight="1" x14ac:dyDescent="0.2">
      <c r="A23" s="237">
        <v>12</v>
      </c>
      <c r="B23" s="193" t="s">
        <v>219</v>
      </c>
      <c r="C23" s="193" t="s">
        <v>220</v>
      </c>
      <c r="D23" s="194" t="s">
        <v>55</v>
      </c>
      <c r="E23" s="195">
        <v>1033</v>
      </c>
      <c r="F23" s="195">
        <v>4</v>
      </c>
      <c r="G23" s="196" t="s">
        <v>56</v>
      </c>
      <c r="H23" s="196" t="s">
        <v>57</v>
      </c>
      <c r="I23" s="197" t="s">
        <v>54</v>
      </c>
      <c r="J23" s="63">
        <v>14676000</v>
      </c>
      <c r="K23" s="118">
        <v>5.4100000000000002E-2</v>
      </c>
      <c r="L23" s="119">
        <f t="shared" si="0"/>
        <v>15470000</v>
      </c>
      <c r="M23" s="106"/>
      <c r="N23" s="195"/>
      <c r="O23" s="63"/>
      <c r="P23" s="63"/>
      <c r="Q23" s="63"/>
      <c r="S23" s="117"/>
    </row>
    <row r="24" spans="1:21" ht="12.95" customHeight="1" x14ac:dyDescent="0.2">
      <c r="A24" s="237">
        <v>13</v>
      </c>
      <c r="B24" s="198" t="s">
        <v>219</v>
      </c>
      <c r="C24" s="198" t="s">
        <v>220</v>
      </c>
      <c r="D24" s="199" t="s">
        <v>58</v>
      </c>
      <c r="E24" s="200">
        <v>1033</v>
      </c>
      <c r="F24" s="200">
        <v>4</v>
      </c>
      <c r="G24" s="201" t="s">
        <v>59</v>
      </c>
      <c r="H24" s="201" t="s">
        <v>60</v>
      </c>
      <c r="I24" s="202" t="s">
        <v>54</v>
      </c>
      <c r="J24" s="71">
        <v>14676000</v>
      </c>
      <c r="K24" s="120">
        <v>6.4100000000000004E-2</v>
      </c>
      <c r="L24" s="121">
        <f t="shared" si="0"/>
        <v>15617000</v>
      </c>
      <c r="M24" s="74"/>
      <c r="N24" s="200">
        <f>ROUND((S24/L24),0)</f>
        <v>15</v>
      </c>
      <c r="O24" s="71">
        <f>L24*N24</f>
        <v>234255000</v>
      </c>
      <c r="P24" s="71">
        <f>+(J24+(J24*$P$10))*N24</f>
        <v>232049574</v>
      </c>
      <c r="Q24" s="71">
        <f>O24-P24</f>
        <v>2205426</v>
      </c>
      <c r="R24" s="203"/>
      <c r="S24" s="117">
        <v>239077264.9285714</v>
      </c>
      <c r="T24" s="175">
        <v>18</v>
      </c>
    </row>
    <row r="25" spans="1:21" ht="12.95" customHeight="1" x14ac:dyDescent="0.2">
      <c r="A25" s="237">
        <v>14</v>
      </c>
      <c r="B25" s="193"/>
      <c r="C25" s="193"/>
      <c r="D25" s="194"/>
      <c r="E25" s="195"/>
      <c r="F25" s="195"/>
      <c r="G25" s="196"/>
      <c r="H25" s="196"/>
      <c r="I25" s="197"/>
      <c r="J25" s="63"/>
      <c r="K25" s="118"/>
      <c r="L25" s="119"/>
      <c r="M25" s="106"/>
      <c r="N25" s="195"/>
      <c r="O25" s="63"/>
      <c r="P25" s="63"/>
      <c r="Q25" s="63"/>
      <c r="S25" s="117"/>
    </row>
    <row r="26" spans="1:21" ht="12.95" customHeight="1" x14ac:dyDescent="0.2">
      <c r="A26" s="237">
        <v>15</v>
      </c>
      <c r="B26" s="193"/>
      <c r="C26" s="204" t="s">
        <v>63</v>
      </c>
      <c r="D26" s="194"/>
      <c r="E26" s="205"/>
      <c r="F26" s="205"/>
      <c r="G26" s="206"/>
      <c r="H26" s="206"/>
      <c r="I26" s="207"/>
      <c r="J26" s="63"/>
      <c r="K26" s="118" t="s">
        <v>211</v>
      </c>
      <c r="L26" s="119"/>
      <c r="M26" s="106"/>
      <c r="N26" s="205"/>
      <c r="O26" s="63"/>
      <c r="P26" s="63"/>
      <c r="Q26" s="63"/>
      <c r="S26" s="117"/>
    </row>
    <row r="27" spans="1:21" ht="12.95" customHeight="1" x14ac:dyDescent="0.2">
      <c r="A27" s="237">
        <v>16</v>
      </c>
      <c r="B27" s="193" t="s">
        <v>221</v>
      </c>
      <c r="C27" s="193" t="s">
        <v>222</v>
      </c>
      <c r="D27" s="194" t="s">
        <v>51</v>
      </c>
      <c r="E27" s="195">
        <v>104901</v>
      </c>
      <c r="F27" s="195">
        <v>4</v>
      </c>
      <c r="G27" s="196" t="s">
        <v>52</v>
      </c>
      <c r="H27" s="196" t="s">
        <v>53</v>
      </c>
      <c r="I27" s="197" t="s">
        <v>54</v>
      </c>
      <c r="J27" s="63">
        <v>14688000</v>
      </c>
      <c r="K27" s="118">
        <v>5.4100000000000002E-2</v>
      </c>
      <c r="L27" s="119">
        <f t="shared" ref="L27:L32" si="1">+ROUND((J27*K27)+J27,-3)</f>
        <v>15483000</v>
      </c>
      <c r="M27" s="106"/>
      <c r="N27" s="195"/>
      <c r="O27" s="63"/>
      <c r="P27" s="63"/>
      <c r="Q27" s="63"/>
      <c r="S27" s="117"/>
    </row>
    <row r="28" spans="1:21" ht="12.95" customHeight="1" x14ac:dyDescent="0.2">
      <c r="A28" s="237">
        <v>17</v>
      </c>
      <c r="B28" s="193" t="s">
        <v>221</v>
      </c>
      <c r="C28" s="193" t="s">
        <v>222</v>
      </c>
      <c r="D28" s="194" t="s">
        <v>55</v>
      </c>
      <c r="E28" s="195">
        <v>104901</v>
      </c>
      <c r="F28" s="195">
        <v>4</v>
      </c>
      <c r="G28" s="196" t="s">
        <v>56</v>
      </c>
      <c r="H28" s="196" t="s">
        <v>57</v>
      </c>
      <c r="I28" s="197" t="s">
        <v>54</v>
      </c>
      <c r="J28" s="63">
        <v>14821000</v>
      </c>
      <c r="K28" s="118">
        <v>5.4100000000000002E-2</v>
      </c>
      <c r="L28" s="119">
        <f t="shared" si="1"/>
        <v>15623000</v>
      </c>
      <c r="M28" s="106"/>
      <c r="N28" s="195"/>
      <c r="O28" s="63"/>
      <c r="P28" s="63"/>
      <c r="Q28" s="63"/>
      <c r="S28" s="117"/>
    </row>
    <row r="29" spans="1:21" ht="12.95" customHeight="1" x14ac:dyDescent="0.2">
      <c r="A29" s="237">
        <v>18</v>
      </c>
      <c r="B29" s="198" t="s">
        <v>221</v>
      </c>
      <c r="C29" s="198" t="s">
        <v>222</v>
      </c>
      <c r="D29" s="199" t="s">
        <v>58</v>
      </c>
      <c r="E29" s="200">
        <v>104901</v>
      </c>
      <c r="F29" s="200">
        <v>4</v>
      </c>
      <c r="G29" s="201" t="s">
        <v>59</v>
      </c>
      <c r="H29" s="201" t="s">
        <v>60</v>
      </c>
      <c r="I29" s="202" t="s">
        <v>54</v>
      </c>
      <c r="J29" s="71">
        <v>14821000</v>
      </c>
      <c r="K29" s="120">
        <v>6.4100000000000004E-2</v>
      </c>
      <c r="L29" s="121">
        <f t="shared" si="1"/>
        <v>15771000</v>
      </c>
      <c r="M29" s="74"/>
      <c r="N29" s="200">
        <f>ROUND((S29/L29),0)</f>
        <v>17</v>
      </c>
      <c r="O29" s="71">
        <f>L29*N29</f>
        <v>268107000</v>
      </c>
      <c r="P29" s="71">
        <f>+(J29+(J29*$P$10))*N29</f>
        <v>265587873.69999999</v>
      </c>
      <c r="Q29" s="71">
        <f>O29-P29</f>
        <v>2519126.3000000119</v>
      </c>
      <c r="R29" s="203"/>
      <c r="S29" s="117">
        <v>268107000</v>
      </c>
      <c r="T29" s="175">
        <v>17</v>
      </c>
    </row>
    <row r="30" spans="1:21" ht="12.95" customHeight="1" x14ac:dyDescent="0.2">
      <c r="A30" s="237">
        <v>19</v>
      </c>
      <c r="B30" s="193" t="s">
        <v>223</v>
      </c>
      <c r="C30" s="193" t="s">
        <v>224</v>
      </c>
      <c r="D30" s="194" t="s">
        <v>51</v>
      </c>
      <c r="E30" s="195">
        <v>101520</v>
      </c>
      <c r="F30" s="195">
        <v>4</v>
      </c>
      <c r="G30" s="196" t="s">
        <v>52</v>
      </c>
      <c r="H30" s="196" t="s">
        <v>53</v>
      </c>
      <c r="I30" s="197" t="s">
        <v>54</v>
      </c>
      <c r="J30" s="63">
        <v>14496000</v>
      </c>
      <c r="K30" s="118">
        <v>5.4100000000000002E-2</v>
      </c>
      <c r="L30" s="119">
        <f t="shared" si="1"/>
        <v>15280000</v>
      </c>
      <c r="M30" s="106"/>
      <c r="N30" s="195"/>
      <c r="O30" s="63"/>
      <c r="P30" s="63"/>
      <c r="Q30" s="63"/>
      <c r="S30" s="117"/>
    </row>
    <row r="31" spans="1:21" ht="12.95" customHeight="1" x14ac:dyDescent="0.2">
      <c r="A31" s="237">
        <v>20</v>
      </c>
      <c r="B31" s="193" t="s">
        <v>223</v>
      </c>
      <c r="C31" s="193" t="s">
        <v>224</v>
      </c>
      <c r="D31" s="194" t="s">
        <v>55</v>
      </c>
      <c r="E31" s="195">
        <v>101520</v>
      </c>
      <c r="F31" s="195">
        <v>4</v>
      </c>
      <c r="G31" s="196" t="s">
        <v>56</v>
      </c>
      <c r="H31" s="196" t="s">
        <v>57</v>
      </c>
      <c r="I31" s="197" t="s">
        <v>54</v>
      </c>
      <c r="J31" s="63">
        <v>14627000</v>
      </c>
      <c r="K31" s="118">
        <v>5.4100000000000002E-2</v>
      </c>
      <c r="L31" s="119">
        <f t="shared" si="1"/>
        <v>15418000</v>
      </c>
      <c r="M31" s="106"/>
      <c r="N31" s="195"/>
      <c r="O31" s="63"/>
      <c r="P31" s="63"/>
      <c r="Q31" s="63"/>
      <c r="S31" s="117"/>
    </row>
    <row r="32" spans="1:21" ht="12.95" customHeight="1" x14ac:dyDescent="0.2">
      <c r="A32" s="237">
        <v>21</v>
      </c>
      <c r="B32" s="198" t="s">
        <v>223</v>
      </c>
      <c r="C32" s="198" t="s">
        <v>224</v>
      </c>
      <c r="D32" s="199" t="s">
        <v>58</v>
      </c>
      <c r="E32" s="200">
        <v>101520</v>
      </c>
      <c r="F32" s="200">
        <v>4</v>
      </c>
      <c r="G32" s="201" t="s">
        <v>59</v>
      </c>
      <c r="H32" s="201" t="s">
        <v>60</v>
      </c>
      <c r="I32" s="202" t="s">
        <v>54</v>
      </c>
      <c r="J32" s="71">
        <v>14627000</v>
      </c>
      <c r="K32" s="120">
        <v>6.4100000000000004E-2</v>
      </c>
      <c r="L32" s="121">
        <f t="shared" si="1"/>
        <v>15565000</v>
      </c>
      <c r="M32" s="74"/>
      <c r="N32" s="200">
        <f>ROUND((S32/L32),0)</f>
        <v>13</v>
      </c>
      <c r="O32" s="71">
        <f>L32*N32</f>
        <v>202345000</v>
      </c>
      <c r="P32" s="71">
        <f>+(J32+(J32*$P$10))*N32</f>
        <v>200438169.09999999</v>
      </c>
      <c r="Q32" s="71">
        <f>O32-P32</f>
        <v>1906830.900000006</v>
      </c>
      <c r="R32" s="203"/>
      <c r="S32" s="117">
        <v>202339000</v>
      </c>
      <c r="T32" s="175">
        <v>11</v>
      </c>
    </row>
    <row r="33" spans="1:20" ht="12.95" customHeight="1" x14ac:dyDescent="0.2">
      <c r="A33" s="237">
        <v>22</v>
      </c>
      <c r="B33" s="193"/>
      <c r="C33" s="193"/>
      <c r="D33" s="194"/>
      <c r="E33" s="195"/>
      <c r="F33" s="195"/>
      <c r="G33" s="196"/>
      <c r="H33" s="196"/>
      <c r="I33" s="197"/>
      <c r="J33" s="63"/>
      <c r="K33" s="118"/>
      <c r="L33" s="119"/>
      <c r="M33" s="106"/>
      <c r="N33" s="195"/>
      <c r="O33" s="63"/>
      <c r="P33" s="63"/>
      <c r="Q33" s="63"/>
      <c r="S33" s="117"/>
    </row>
    <row r="34" spans="1:20" ht="12.95" customHeight="1" x14ac:dyDescent="0.2">
      <c r="A34" s="237">
        <v>23</v>
      </c>
      <c r="B34" s="193"/>
      <c r="C34" s="204" t="s">
        <v>225</v>
      </c>
      <c r="D34" s="194"/>
      <c r="E34" s="205"/>
      <c r="F34" s="205"/>
      <c r="G34" s="206"/>
      <c r="H34" s="206"/>
      <c r="I34" s="207"/>
      <c r="J34" s="63"/>
      <c r="K34" s="118" t="s">
        <v>211</v>
      </c>
      <c r="L34" s="119"/>
      <c r="M34" s="106"/>
      <c r="N34" s="205"/>
      <c r="O34" s="63"/>
      <c r="P34" s="63"/>
      <c r="Q34" s="63"/>
      <c r="S34" s="117"/>
    </row>
    <row r="35" spans="1:20" ht="12.95" customHeight="1" x14ac:dyDescent="0.2">
      <c r="A35" s="237">
        <v>24</v>
      </c>
      <c r="B35" s="193" t="s">
        <v>226</v>
      </c>
      <c r="C35" s="193" t="s">
        <v>227</v>
      </c>
      <c r="D35" s="194" t="s">
        <v>51</v>
      </c>
      <c r="E35" s="195">
        <v>108267</v>
      </c>
      <c r="F35" s="195">
        <v>8</v>
      </c>
      <c r="G35" s="196" t="s">
        <v>52</v>
      </c>
      <c r="H35" s="196" t="s">
        <v>53</v>
      </c>
      <c r="I35" s="197" t="s">
        <v>54</v>
      </c>
      <c r="J35" s="63">
        <v>18406000</v>
      </c>
      <c r="K35" s="118">
        <v>5.4100000000000002E-2</v>
      </c>
      <c r="L35" s="119">
        <f t="shared" ref="L35:L64" si="2">+ROUND((J35*K35)+J35,-3)</f>
        <v>19402000</v>
      </c>
      <c r="M35" s="106"/>
      <c r="N35" s="195"/>
      <c r="O35" s="63"/>
      <c r="P35" s="63"/>
      <c r="Q35" s="63"/>
      <c r="S35" s="117"/>
    </row>
    <row r="36" spans="1:20" ht="12.95" customHeight="1" x14ac:dyDescent="0.2">
      <c r="A36" s="237">
        <v>25</v>
      </c>
      <c r="B36" s="193" t="s">
        <v>226</v>
      </c>
      <c r="C36" s="193" t="s">
        <v>227</v>
      </c>
      <c r="D36" s="194" t="s">
        <v>55</v>
      </c>
      <c r="E36" s="195">
        <v>108267</v>
      </c>
      <c r="F36" s="195">
        <v>8</v>
      </c>
      <c r="G36" s="196" t="s">
        <v>56</v>
      </c>
      <c r="H36" s="196" t="s">
        <v>57</v>
      </c>
      <c r="I36" s="197" t="s">
        <v>54</v>
      </c>
      <c r="J36" s="63">
        <v>18573000</v>
      </c>
      <c r="K36" s="118">
        <v>5.4100000000000002E-2</v>
      </c>
      <c r="L36" s="119">
        <f t="shared" si="2"/>
        <v>19578000</v>
      </c>
      <c r="M36" s="106"/>
      <c r="N36" s="195"/>
      <c r="O36" s="63"/>
      <c r="P36" s="63"/>
      <c r="Q36" s="63"/>
      <c r="S36" s="117"/>
    </row>
    <row r="37" spans="1:20" ht="12.95" customHeight="1" x14ac:dyDescent="0.2">
      <c r="A37" s="237">
        <v>26</v>
      </c>
      <c r="B37" s="198" t="s">
        <v>226</v>
      </c>
      <c r="C37" s="198" t="s">
        <v>227</v>
      </c>
      <c r="D37" s="199" t="s">
        <v>58</v>
      </c>
      <c r="E37" s="200">
        <v>108267</v>
      </c>
      <c r="F37" s="200">
        <v>8</v>
      </c>
      <c r="G37" s="201" t="s">
        <v>59</v>
      </c>
      <c r="H37" s="201" t="s">
        <v>60</v>
      </c>
      <c r="I37" s="202" t="s">
        <v>54</v>
      </c>
      <c r="J37" s="71">
        <v>18573000</v>
      </c>
      <c r="K37" s="120">
        <v>6.4100000000000004E-2</v>
      </c>
      <c r="L37" s="121">
        <f t="shared" si="2"/>
        <v>19764000</v>
      </c>
      <c r="M37" s="74"/>
      <c r="N37" s="200">
        <f>ROUND((S37/L37),0)</f>
        <v>1</v>
      </c>
      <c r="O37" s="71">
        <f>L37*N37</f>
        <v>19764000</v>
      </c>
      <c r="P37" s="71">
        <f>+(J37+(J37*$P$10))*N37</f>
        <v>19577799.300000001</v>
      </c>
      <c r="Q37" s="71">
        <f>O37-P37</f>
        <v>186200.69999999925</v>
      </c>
      <c r="R37" s="203"/>
      <c r="S37" s="117">
        <v>19764000</v>
      </c>
      <c r="T37" s="175">
        <v>1</v>
      </c>
    </row>
    <row r="38" spans="1:20" ht="12.95" customHeight="1" x14ac:dyDescent="0.2">
      <c r="A38" s="237">
        <v>27</v>
      </c>
      <c r="B38" s="193" t="s">
        <v>228</v>
      </c>
      <c r="C38" s="193" t="s">
        <v>229</v>
      </c>
      <c r="D38" s="194" t="s">
        <v>51</v>
      </c>
      <c r="E38" s="195">
        <v>5331</v>
      </c>
      <c r="F38" s="195">
        <v>8</v>
      </c>
      <c r="G38" s="196" t="s">
        <v>52</v>
      </c>
      <c r="H38" s="196" t="s">
        <v>53</v>
      </c>
      <c r="I38" s="197" t="s">
        <v>54</v>
      </c>
      <c r="J38" s="63">
        <v>13745000</v>
      </c>
      <c r="K38" s="118">
        <v>5.4100000000000002E-2</v>
      </c>
      <c r="L38" s="119">
        <f t="shared" si="2"/>
        <v>14489000</v>
      </c>
      <c r="M38" s="106"/>
      <c r="N38" s="195"/>
      <c r="O38" s="63"/>
      <c r="P38" s="63"/>
      <c r="Q38" s="63"/>
      <c r="S38" s="117"/>
    </row>
    <row r="39" spans="1:20" ht="12.95" customHeight="1" x14ac:dyDescent="0.2">
      <c r="A39" s="237">
        <v>28</v>
      </c>
      <c r="B39" s="193" t="s">
        <v>228</v>
      </c>
      <c r="C39" s="193" t="s">
        <v>229</v>
      </c>
      <c r="D39" s="194" t="s">
        <v>55</v>
      </c>
      <c r="E39" s="195">
        <v>5331</v>
      </c>
      <c r="F39" s="195">
        <v>8</v>
      </c>
      <c r="G39" s="196" t="s">
        <v>56</v>
      </c>
      <c r="H39" s="196" t="s">
        <v>57</v>
      </c>
      <c r="I39" s="197" t="s">
        <v>54</v>
      </c>
      <c r="J39" s="63">
        <v>13869000</v>
      </c>
      <c r="K39" s="118">
        <v>5.4100000000000002E-2</v>
      </c>
      <c r="L39" s="119">
        <f t="shared" si="2"/>
        <v>14619000</v>
      </c>
      <c r="M39" s="106"/>
      <c r="N39" s="195"/>
      <c r="O39" s="63"/>
      <c r="P39" s="63"/>
      <c r="Q39" s="63"/>
      <c r="S39" s="117"/>
    </row>
    <row r="40" spans="1:20" ht="12.95" customHeight="1" x14ac:dyDescent="0.2">
      <c r="A40" s="237">
        <v>29</v>
      </c>
      <c r="B40" s="198" t="s">
        <v>228</v>
      </c>
      <c r="C40" s="198" t="s">
        <v>229</v>
      </c>
      <c r="D40" s="199" t="s">
        <v>58</v>
      </c>
      <c r="E40" s="200">
        <v>5331</v>
      </c>
      <c r="F40" s="200">
        <v>8</v>
      </c>
      <c r="G40" s="201" t="s">
        <v>59</v>
      </c>
      <c r="H40" s="201" t="s">
        <v>60</v>
      </c>
      <c r="I40" s="202" t="s">
        <v>54</v>
      </c>
      <c r="J40" s="71">
        <v>13869000</v>
      </c>
      <c r="K40" s="120">
        <v>6.4100000000000004E-2</v>
      </c>
      <c r="L40" s="121">
        <f t="shared" si="2"/>
        <v>14758000</v>
      </c>
      <c r="M40" s="74"/>
      <c r="N40" s="200">
        <f>ROUND((S40/L40),0)</f>
        <v>4</v>
      </c>
      <c r="O40" s="71">
        <f>L40*N40</f>
        <v>59032000</v>
      </c>
      <c r="P40" s="71">
        <f>+(J40+(J40*$P$10))*N40</f>
        <v>58477251.600000001</v>
      </c>
      <c r="Q40" s="71">
        <f>O40-P40</f>
        <v>554748.39999999851</v>
      </c>
      <c r="R40" s="203"/>
      <c r="S40" s="117">
        <v>59032000</v>
      </c>
      <c r="T40" s="175">
        <v>4</v>
      </c>
    </row>
    <row r="41" spans="1:20" ht="12.95" customHeight="1" x14ac:dyDescent="0.2">
      <c r="A41" s="237">
        <v>30</v>
      </c>
      <c r="B41" s="193" t="s">
        <v>230</v>
      </c>
      <c r="C41" s="193" t="s">
        <v>231</v>
      </c>
      <c r="D41" s="194" t="s">
        <v>51</v>
      </c>
      <c r="E41" s="195">
        <v>4420</v>
      </c>
      <c r="F41" s="195">
        <v>2</v>
      </c>
      <c r="G41" s="196" t="s">
        <v>52</v>
      </c>
      <c r="H41" s="196" t="s">
        <v>53</v>
      </c>
      <c r="I41" s="197" t="s">
        <v>54</v>
      </c>
      <c r="J41" s="63">
        <v>11136000</v>
      </c>
      <c r="K41" s="118">
        <v>5.4100000000000002E-2</v>
      </c>
      <c r="L41" s="119">
        <f t="shared" si="2"/>
        <v>11738000</v>
      </c>
      <c r="M41" s="106"/>
      <c r="N41" s="195"/>
      <c r="O41" s="63"/>
      <c r="P41" s="63"/>
      <c r="Q41" s="63"/>
      <c r="S41" s="117"/>
    </row>
    <row r="42" spans="1:20" ht="12.95" customHeight="1" x14ac:dyDescent="0.2">
      <c r="A42" s="237">
        <v>31</v>
      </c>
      <c r="B42" s="193" t="s">
        <v>230</v>
      </c>
      <c r="C42" s="193" t="s">
        <v>231</v>
      </c>
      <c r="D42" s="194" t="s">
        <v>55</v>
      </c>
      <c r="E42" s="195">
        <v>4420</v>
      </c>
      <c r="F42" s="195">
        <v>2</v>
      </c>
      <c r="G42" s="196" t="s">
        <v>56</v>
      </c>
      <c r="H42" s="196" t="s">
        <v>57</v>
      </c>
      <c r="I42" s="197" t="s">
        <v>54</v>
      </c>
      <c r="J42" s="63">
        <v>11237000</v>
      </c>
      <c r="K42" s="118">
        <v>5.4100000000000002E-2</v>
      </c>
      <c r="L42" s="119">
        <f t="shared" si="2"/>
        <v>11845000</v>
      </c>
      <c r="M42" s="106"/>
      <c r="N42" s="195"/>
      <c r="O42" s="63"/>
      <c r="P42" s="63"/>
      <c r="Q42" s="63"/>
      <c r="S42" s="117"/>
    </row>
    <row r="43" spans="1:20" ht="12.95" customHeight="1" x14ac:dyDescent="0.2">
      <c r="A43" s="237">
        <v>32</v>
      </c>
      <c r="B43" s="198" t="s">
        <v>230</v>
      </c>
      <c r="C43" s="198" t="s">
        <v>231</v>
      </c>
      <c r="D43" s="199" t="s">
        <v>58</v>
      </c>
      <c r="E43" s="200">
        <v>4420</v>
      </c>
      <c r="F43" s="200">
        <v>2</v>
      </c>
      <c r="G43" s="201" t="s">
        <v>59</v>
      </c>
      <c r="H43" s="201" t="s">
        <v>60</v>
      </c>
      <c r="I43" s="202" t="s">
        <v>54</v>
      </c>
      <c r="J43" s="71">
        <v>11237000</v>
      </c>
      <c r="K43" s="120">
        <v>6.4100000000000004E-2</v>
      </c>
      <c r="L43" s="121">
        <f t="shared" si="2"/>
        <v>11957000</v>
      </c>
      <c r="M43" s="74"/>
      <c r="N43" s="200">
        <f>ROUND((S43/L43),0)</f>
        <v>10</v>
      </c>
      <c r="O43" s="71">
        <f>L43*N43</f>
        <v>119570000</v>
      </c>
      <c r="P43" s="71">
        <f>+(J43+(J43*$P$10))*N43</f>
        <v>118449217</v>
      </c>
      <c r="Q43" s="71">
        <f>O43-P43</f>
        <v>1120783</v>
      </c>
      <c r="R43" s="203"/>
      <c r="S43" s="117">
        <v>119570000</v>
      </c>
      <c r="T43" s="175">
        <v>10</v>
      </c>
    </row>
    <row r="44" spans="1:20" ht="12.95" customHeight="1" x14ac:dyDescent="0.2">
      <c r="A44" s="237">
        <v>33</v>
      </c>
      <c r="B44" s="193" t="s">
        <v>232</v>
      </c>
      <c r="C44" s="193" t="s">
        <v>233</v>
      </c>
      <c r="D44" s="194" t="s">
        <v>51</v>
      </c>
      <c r="E44" s="195">
        <v>3095</v>
      </c>
      <c r="F44" s="195">
        <v>2</v>
      </c>
      <c r="G44" s="196" t="s">
        <v>52</v>
      </c>
      <c r="H44" s="196" t="s">
        <v>53</v>
      </c>
      <c r="I44" s="197" t="s">
        <v>54</v>
      </c>
      <c r="J44" s="63">
        <v>11680000</v>
      </c>
      <c r="K44" s="118">
        <v>5.4100000000000002E-2</v>
      </c>
      <c r="L44" s="119">
        <f t="shared" si="2"/>
        <v>12312000</v>
      </c>
      <c r="M44" s="106"/>
      <c r="N44" s="195"/>
      <c r="O44" s="63"/>
      <c r="P44" s="63"/>
      <c r="Q44" s="63"/>
      <c r="S44" s="117"/>
    </row>
    <row r="45" spans="1:20" ht="12.95" customHeight="1" x14ac:dyDescent="0.2">
      <c r="A45" s="237">
        <v>34</v>
      </c>
      <c r="B45" s="193" t="s">
        <v>232</v>
      </c>
      <c r="C45" s="193" t="s">
        <v>233</v>
      </c>
      <c r="D45" s="194" t="s">
        <v>55</v>
      </c>
      <c r="E45" s="195">
        <v>3095</v>
      </c>
      <c r="F45" s="195">
        <v>2</v>
      </c>
      <c r="G45" s="196" t="s">
        <v>56</v>
      </c>
      <c r="H45" s="196" t="s">
        <v>57</v>
      </c>
      <c r="I45" s="197" t="s">
        <v>54</v>
      </c>
      <c r="J45" s="63">
        <v>11786000</v>
      </c>
      <c r="K45" s="118">
        <v>5.4100000000000002E-2</v>
      </c>
      <c r="L45" s="119">
        <f t="shared" si="2"/>
        <v>12424000</v>
      </c>
      <c r="M45" s="106"/>
      <c r="N45" s="195"/>
      <c r="O45" s="63"/>
      <c r="P45" s="63"/>
      <c r="Q45" s="63"/>
      <c r="S45" s="117"/>
    </row>
    <row r="46" spans="1:20" ht="12.95" customHeight="1" x14ac:dyDescent="0.2">
      <c r="A46" s="237">
        <v>35</v>
      </c>
      <c r="B46" s="198" t="s">
        <v>232</v>
      </c>
      <c r="C46" s="198" t="s">
        <v>233</v>
      </c>
      <c r="D46" s="199" t="s">
        <v>58</v>
      </c>
      <c r="E46" s="200">
        <v>3095</v>
      </c>
      <c r="F46" s="200">
        <v>2</v>
      </c>
      <c r="G46" s="201" t="s">
        <v>59</v>
      </c>
      <c r="H46" s="201" t="s">
        <v>60</v>
      </c>
      <c r="I46" s="202" t="s">
        <v>54</v>
      </c>
      <c r="J46" s="71">
        <v>11786000</v>
      </c>
      <c r="K46" s="120">
        <v>6.4100000000000004E-2</v>
      </c>
      <c r="L46" s="121">
        <f t="shared" si="2"/>
        <v>12541000</v>
      </c>
      <c r="M46" s="74"/>
      <c r="N46" s="200">
        <f>ROUND((S46/L46),0)</f>
        <v>10</v>
      </c>
      <c r="O46" s="71">
        <f>L46*N46</f>
        <v>125410000</v>
      </c>
      <c r="P46" s="71">
        <f>+(J46+(J46*$P$10))*N46</f>
        <v>124236226</v>
      </c>
      <c r="Q46" s="71">
        <f>O46-P46</f>
        <v>1173774</v>
      </c>
      <c r="R46" s="203"/>
      <c r="S46" s="117">
        <v>125410000</v>
      </c>
      <c r="T46" s="175">
        <v>10</v>
      </c>
    </row>
    <row r="47" spans="1:20" ht="12.95" customHeight="1" x14ac:dyDescent="0.2">
      <c r="A47" s="237">
        <v>36</v>
      </c>
      <c r="B47" s="193" t="s">
        <v>234</v>
      </c>
      <c r="C47" s="193" t="s">
        <v>235</v>
      </c>
      <c r="D47" s="194" t="s">
        <v>51</v>
      </c>
      <c r="E47" s="195">
        <v>5322</v>
      </c>
      <c r="F47" s="195">
        <v>2</v>
      </c>
      <c r="G47" s="196" t="s">
        <v>52</v>
      </c>
      <c r="H47" s="196" t="s">
        <v>53</v>
      </c>
      <c r="I47" s="197" t="s">
        <v>54</v>
      </c>
      <c r="J47" s="63">
        <v>12926000</v>
      </c>
      <c r="K47" s="118">
        <v>5.4100000000000002E-2</v>
      </c>
      <c r="L47" s="119">
        <f t="shared" si="2"/>
        <v>13625000</v>
      </c>
      <c r="M47" s="106"/>
      <c r="N47" s="195"/>
      <c r="O47" s="63"/>
      <c r="P47" s="63"/>
      <c r="Q47" s="63"/>
      <c r="S47" s="117"/>
    </row>
    <row r="48" spans="1:20" ht="12.95" customHeight="1" x14ac:dyDescent="0.2">
      <c r="A48" s="237">
        <v>37</v>
      </c>
      <c r="B48" s="193" t="s">
        <v>234</v>
      </c>
      <c r="C48" s="193" t="s">
        <v>235</v>
      </c>
      <c r="D48" s="194" t="s">
        <v>55</v>
      </c>
      <c r="E48" s="195">
        <v>5322</v>
      </c>
      <c r="F48" s="195">
        <v>2</v>
      </c>
      <c r="G48" s="196" t="s">
        <v>56</v>
      </c>
      <c r="H48" s="196" t="s">
        <v>57</v>
      </c>
      <c r="I48" s="197" t="s">
        <v>54</v>
      </c>
      <c r="J48" s="63">
        <v>13043000</v>
      </c>
      <c r="K48" s="118">
        <v>5.4100000000000002E-2</v>
      </c>
      <c r="L48" s="119">
        <f t="shared" si="2"/>
        <v>13749000</v>
      </c>
      <c r="M48" s="106"/>
      <c r="N48" s="195"/>
      <c r="O48" s="63"/>
      <c r="P48" s="63"/>
      <c r="Q48" s="63"/>
      <c r="S48" s="117"/>
    </row>
    <row r="49" spans="1:20" ht="12.95" customHeight="1" x14ac:dyDescent="0.2">
      <c r="A49" s="237">
        <v>38</v>
      </c>
      <c r="B49" s="198" t="s">
        <v>234</v>
      </c>
      <c r="C49" s="198" t="s">
        <v>235</v>
      </c>
      <c r="D49" s="199" t="s">
        <v>58</v>
      </c>
      <c r="E49" s="200">
        <v>5322</v>
      </c>
      <c r="F49" s="200">
        <v>2</v>
      </c>
      <c r="G49" s="201" t="s">
        <v>59</v>
      </c>
      <c r="H49" s="201" t="s">
        <v>60</v>
      </c>
      <c r="I49" s="202" t="s">
        <v>54</v>
      </c>
      <c r="J49" s="71">
        <v>13043000</v>
      </c>
      <c r="K49" s="120">
        <v>6.4100000000000004E-2</v>
      </c>
      <c r="L49" s="121">
        <f t="shared" si="2"/>
        <v>13879000</v>
      </c>
      <c r="M49" s="74"/>
      <c r="N49" s="200">
        <f>ROUND((S49/L49),0)</f>
        <v>16</v>
      </c>
      <c r="O49" s="71">
        <f>L49*N49</f>
        <v>222064000</v>
      </c>
      <c r="P49" s="71">
        <f>+(J49+(J49*$P$10))*N49</f>
        <v>219978020.80000001</v>
      </c>
      <c r="Q49" s="71">
        <f>O49-P49</f>
        <v>2085979.1999999881</v>
      </c>
      <c r="R49" s="203"/>
      <c r="S49" s="117">
        <v>222064000</v>
      </c>
      <c r="T49" s="175">
        <v>16</v>
      </c>
    </row>
    <row r="50" spans="1:20" ht="12.95" customHeight="1" x14ac:dyDescent="0.2">
      <c r="A50" s="237">
        <v>39</v>
      </c>
      <c r="B50" s="193" t="s">
        <v>236</v>
      </c>
      <c r="C50" s="193" t="s">
        <v>237</v>
      </c>
      <c r="D50" s="194" t="s">
        <v>51</v>
      </c>
      <c r="E50" s="195">
        <v>19769</v>
      </c>
      <c r="F50" s="195">
        <v>4</v>
      </c>
      <c r="G50" s="196" t="s">
        <v>52</v>
      </c>
      <c r="H50" s="196" t="s">
        <v>53</v>
      </c>
      <c r="I50" s="197" t="s">
        <v>54</v>
      </c>
      <c r="J50" s="63">
        <v>14346000</v>
      </c>
      <c r="K50" s="118">
        <v>5.4100000000000002E-2</v>
      </c>
      <c r="L50" s="119">
        <f t="shared" si="2"/>
        <v>15122000</v>
      </c>
      <c r="M50" s="106"/>
      <c r="N50" s="195"/>
      <c r="O50" s="63"/>
      <c r="P50" s="63"/>
      <c r="Q50" s="63"/>
      <c r="S50" s="117"/>
    </row>
    <row r="51" spans="1:20" ht="12.95" customHeight="1" x14ac:dyDescent="0.2">
      <c r="A51" s="237">
        <v>40</v>
      </c>
      <c r="B51" s="193" t="s">
        <v>236</v>
      </c>
      <c r="C51" s="193" t="s">
        <v>237</v>
      </c>
      <c r="D51" s="194" t="s">
        <v>55</v>
      </c>
      <c r="E51" s="195">
        <v>19769</v>
      </c>
      <c r="F51" s="195">
        <v>4</v>
      </c>
      <c r="G51" s="196" t="s">
        <v>56</v>
      </c>
      <c r="H51" s="196" t="s">
        <v>57</v>
      </c>
      <c r="I51" s="197" t="s">
        <v>54</v>
      </c>
      <c r="J51" s="63">
        <v>14476000</v>
      </c>
      <c r="K51" s="118">
        <v>5.4100000000000002E-2</v>
      </c>
      <c r="L51" s="119">
        <f t="shared" si="2"/>
        <v>15259000</v>
      </c>
      <c r="M51" s="106"/>
      <c r="N51" s="195"/>
      <c r="O51" s="63"/>
      <c r="P51" s="63"/>
      <c r="Q51" s="63"/>
      <c r="S51" s="117"/>
    </row>
    <row r="52" spans="1:20" ht="12.95" customHeight="1" x14ac:dyDescent="0.2">
      <c r="A52" s="237">
        <v>41</v>
      </c>
      <c r="B52" s="198" t="s">
        <v>236</v>
      </c>
      <c r="C52" s="198" t="s">
        <v>237</v>
      </c>
      <c r="D52" s="199" t="s">
        <v>58</v>
      </c>
      <c r="E52" s="200">
        <v>19769</v>
      </c>
      <c r="F52" s="200">
        <v>4</v>
      </c>
      <c r="G52" s="201" t="s">
        <v>59</v>
      </c>
      <c r="H52" s="201" t="s">
        <v>60</v>
      </c>
      <c r="I52" s="202" t="s">
        <v>54</v>
      </c>
      <c r="J52" s="71">
        <v>14476000</v>
      </c>
      <c r="K52" s="120">
        <v>6.4100000000000004E-2</v>
      </c>
      <c r="L52" s="121">
        <f t="shared" si="2"/>
        <v>15404000</v>
      </c>
      <c r="M52" s="74"/>
      <c r="N52" s="200">
        <f>ROUND((S52/L52),0)</f>
        <v>12</v>
      </c>
      <c r="O52" s="71">
        <f>L52*N52</f>
        <v>184848000</v>
      </c>
      <c r="P52" s="71">
        <f>+(J52+(J52*$P$10))*N52</f>
        <v>183109819.19999999</v>
      </c>
      <c r="Q52" s="71">
        <f>O52-P52</f>
        <v>1738180.8000000119</v>
      </c>
      <c r="R52" s="203"/>
      <c r="S52" s="117">
        <v>184848000</v>
      </c>
      <c r="T52" s="175">
        <v>12</v>
      </c>
    </row>
    <row r="53" spans="1:20" ht="12.95" customHeight="1" x14ac:dyDescent="0.2">
      <c r="A53" s="237">
        <v>42</v>
      </c>
      <c r="B53" s="193" t="s">
        <v>238</v>
      </c>
      <c r="C53" s="193" t="s">
        <v>239</v>
      </c>
      <c r="D53" s="194" t="s">
        <v>51</v>
      </c>
      <c r="E53" s="195">
        <v>108755</v>
      </c>
      <c r="F53" s="195">
        <v>3</v>
      </c>
      <c r="G53" s="196" t="s">
        <v>52</v>
      </c>
      <c r="H53" s="196" t="s">
        <v>53</v>
      </c>
      <c r="I53" s="197" t="s">
        <v>54</v>
      </c>
      <c r="J53" s="63">
        <v>11706000</v>
      </c>
      <c r="K53" s="118">
        <v>5.4100000000000002E-2</v>
      </c>
      <c r="L53" s="119">
        <f t="shared" si="2"/>
        <v>12339000</v>
      </c>
      <c r="M53" s="106"/>
      <c r="N53" s="195"/>
      <c r="O53" s="63"/>
      <c r="P53" s="63"/>
      <c r="Q53" s="63"/>
      <c r="S53" s="117"/>
    </row>
    <row r="54" spans="1:20" ht="12.95" customHeight="1" x14ac:dyDescent="0.2">
      <c r="A54" s="237">
        <v>43</v>
      </c>
      <c r="B54" s="193" t="s">
        <v>238</v>
      </c>
      <c r="C54" s="193" t="s">
        <v>239</v>
      </c>
      <c r="D54" s="194" t="s">
        <v>55</v>
      </c>
      <c r="E54" s="195">
        <v>108755</v>
      </c>
      <c r="F54" s="195">
        <v>3</v>
      </c>
      <c r="G54" s="196" t="s">
        <v>56</v>
      </c>
      <c r="H54" s="196" t="s">
        <v>57</v>
      </c>
      <c r="I54" s="197" t="s">
        <v>54</v>
      </c>
      <c r="J54" s="63">
        <v>11812000</v>
      </c>
      <c r="K54" s="118">
        <v>5.4100000000000002E-2</v>
      </c>
      <c r="L54" s="119">
        <f t="shared" si="2"/>
        <v>12451000</v>
      </c>
      <c r="M54" s="106"/>
      <c r="N54" s="195"/>
      <c r="O54" s="63"/>
      <c r="P54" s="63"/>
      <c r="Q54" s="63"/>
      <c r="S54" s="117"/>
    </row>
    <row r="55" spans="1:20" ht="12.95" customHeight="1" x14ac:dyDescent="0.2">
      <c r="A55" s="237">
        <v>44</v>
      </c>
      <c r="B55" s="198" t="s">
        <v>238</v>
      </c>
      <c r="C55" s="198" t="s">
        <v>239</v>
      </c>
      <c r="D55" s="199" t="s">
        <v>58</v>
      </c>
      <c r="E55" s="200">
        <v>108755</v>
      </c>
      <c r="F55" s="200">
        <v>3</v>
      </c>
      <c r="G55" s="201" t="s">
        <v>59</v>
      </c>
      <c r="H55" s="201" t="s">
        <v>60</v>
      </c>
      <c r="I55" s="202" t="s">
        <v>54</v>
      </c>
      <c r="J55" s="71">
        <v>11812000</v>
      </c>
      <c r="K55" s="120">
        <v>6.4100000000000004E-2</v>
      </c>
      <c r="L55" s="121">
        <f t="shared" si="2"/>
        <v>12569000</v>
      </c>
      <c r="M55" s="74"/>
      <c r="N55" s="200">
        <f>ROUND((S55/L55),0)</f>
        <v>8</v>
      </c>
      <c r="O55" s="71">
        <f>L55*N55</f>
        <v>100552000</v>
      </c>
      <c r="P55" s="71">
        <f>+(J55+(J55*$P$10))*N55</f>
        <v>99608233.599999994</v>
      </c>
      <c r="Q55" s="71">
        <f>O55-P55</f>
        <v>943766.40000000596</v>
      </c>
      <c r="R55" s="203"/>
      <c r="S55" s="117">
        <v>100552000</v>
      </c>
      <c r="T55" s="175">
        <v>8</v>
      </c>
    </row>
    <row r="56" spans="1:20" ht="12.95" customHeight="1" x14ac:dyDescent="0.2">
      <c r="A56" s="237">
        <v>45</v>
      </c>
      <c r="B56" s="193" t="s">
        <v>240</v>
      </c>
      <c r="C56" s="193" t="s">
        <v>241</v>
      </c>
      <c r="D56" s="194" t="s">
        <v>51</v>
      </c>
      <c r="E56" s="195">
        <v>101675</v>
      </c>
      <c r="F56" s="195">
        <v>4</v>
      </c>
      <c r="G56" s="196" t="s">
        <v>52</v>
      </c>
      <c r="H56" s="196" t="s">
        <v>53</v>
      </c>
      <c r="I56" s="197" t="s">
        <v>54</v>
      </c>
      <c r="J56" s="63">
        <v>14409000</v>
      </c>
      <c r="K56" s="118">
        <v>5.4100000000000002E-2</v>
      </c>
      <c r="L56" s="119">
        <f t="shared" si="2"/>
        <v>15189000</v>
      </c>
      <c r="M56" s="106"/>
      <c r="N56" s="195"/>
      <c r="O56" s="63"/>
      <c r="P56" s="63"/>
      <c r="Q56" s="63"/>
      <c r="S56" s="117"/>
    </row>
    <row r="57" spans="1:20" ht="12.95" customHeight="1" x14ac:dyDescent="0.2">
      <c r="A57" s="237">
        <v>46</v>
      </c>
      <c r="B57" s="193" t="s">
        <v>240</v>
      </c>
      <c r="C57" s="193" t="s">
        <v>241</v>
      </c>
      <c r="D57" s="194" t="s">
        <v>55</v>
      </c>
      <c r="E57" s="195">
        <v>101675</v>
      </c>
      <c r="F57" s="195">
        <v>4</v>
      </c>
      <c r="G57" s="196" t="s">
        <v>56</v>
      </c>
      <c r="H57" s="196" t="s">
        <v>57</v>
      </c>
      <c r="I57" s="197" t="s">
        <v>54</v>
      </c>
      <c r="J57" s="63">
        <v>14539000</v>
      </c>
      <c r="K57" s="118">
        <v>5.4100000000000002E-2</v>
      </c>
      <c r="L57" s="119">
        <f t="shared" si="2"/>
        <v>15326000</v>
      </c>
      <c r="M57" s="106"/>
      <c r="N57" s="195"/>
      <c r="O57" s="63"/>
      <c r="P57" s="63"/>
      <c r="Q57" s="63"/>
      <c r="S57" s="117"/>
    </row>
    <row r="58" spans="1:20" ht="12.95" customHeight="1" x14ac:dyDescent="0.2">
      <c r="A58" s="237">
        <v>47</v>
      </c>
      <c r="B58" s="198" t="s">
        <v>240</v>
      </c>
      <c r="C58" s="198" t="s">
        <v>241</v>
      </c>
      <c r="D58" s="199" t="s">
        <v>58</v>
      </c>
      <c r="E58" s="200">
        <v>101675</v>
      </c>
      <c r="F58" s="200">
        <v>4</v>
      </c>
      <c r="G58" s="201" t="s">
        <v>59</v>
      </c>
      <c r="H58" s="201" t="s">
        <v>60</v>
      </c>
      <c r="I58" s="202" t="s">
        <v>54</v>
      </c>
      <c r="J58" s="71">
        <v>14539000</v>
      </c>
      <c r="K58" s="120">
        <v>6.4100000000000004E-2</v>
      </c>
      <c r="L58" s="121">
        <f t="shared" si="2"/>
        <v>15471000</v>
      </c>
      <c r="M58" s="74"/>
      <c r="N58" s="200">
        <f>ROUND((S58/L58),0)</f>
        <v>7</v>
      </c>
      <c r="O58" s="71">
        <f>L58*N58</f>
        <v>108297000</v>
      </c>
      <c r="P58" s="71">
        <f>+(J58+(J58*$P$10))*N58</f>
        <v>107278919.3</v>
      </c>
      <c r="Q58" s="71">
        <f>O58-P58</f>
        <v>1018080.700000003</v>
      </c>
      <c r="R58" s="203"/>
      <c r="S58" s="117">
        <v>108297000</v>
      </c>
      <c r="T58" s="175">
        <v>7</v>
      </c>
    </row>
    <row r="59" spans="1:20" ht="12.95" customHeight="1" x14ac:dyDescent="0.2">
      <c r="A59" s="237">
        <v>48</v>
      </c>
      <c r="B59" s="193" t="s">
        <v>242</v>
      </c>
      <c r="C59" s="193" t="s">
        <v>243</v>
      </c>
      <c r="D59" s="194" t="s">
        <v>51</v>
      </c>
      <c r="E59" s="195">
        <v>105864</v>
      </c>
      <c r="F59" s="195">
        <v>4</v>
      </c>
      <c r="G59" s="196" t="s">
        <v>52</v>
      </c>
      <c r="H59" s="196" t="s">
        <v>53</v>
      </c>
      <c r="I59" s="197" t="s">
        <v>54</v>
      </c>
      <c r="J59" s="63">
        <v>11706000</v>
      </c>
      <c r="K59" s="118">
        <v>5.4100000000000002E-2</v>
      </c>
      <c r="L59" s="119">
        <f t="shared" si="2"/>
        <v>12339000</v>
      </c>
      <c r="M59" s="106"/>
      <c r="N59" s="195"/>
      <c r="O59" s="63"/>
      <c r="P59" s="63"/>
      <c r="Q59" s="63"/>
      <c r="S59" s="117"/>
    </row>
    <row r="60" spans="1:20" ht="12.95" customHeight="1" x14ac:dyDescent="0.2">
      <c r="A60" s="237">
        <v>49</v>
      </c>
      <c r="B60" s="193" t="s">
        <v>242</v>
      </c>
      <c r="C60" s="193" t="s">
        <v>243</v>
      </c>
      <c r="D60" s="194" t="s">
        <v>55</v>
      </c>
      <c r="E60" s="195">
        <v>105864</v>
      </c>
      <c r="F60" s="195">
        <v>4</v>
      </c>
      <c r="G60" s="196" t="s">
        <v>56</v>
      </c>
      <c r="H60" s="196" t="s">
        <v>57</v>
      </c>
      <c r="I60" s="197" t="s">
        <v>54</v>
      </c>
      <c r="J60" s="63">
        <v>11812000</v>
      </c>
      <c r="K60" s="118">
        <v>5.4100000000000002E-2</v>
      </c>
      <c r="L60" s="119">
        <f t="shared" si="2"/>
        <v>12451000</v>
      </c>
      <c r="M60" s="106"/>
      <c r="N60" s="195"/>
      <c r="O60" s="63"/>
      <c r="P60" s="63"/>
      <c r="Q60" s="63"/>
      <c r="S60" s="117"/>
    </row>
    <row r="61" spans="1:20" ht="12.95" customHeight="1" x14ac:dyDescent="0.2">
      <c r="A61" s="237">
        <v>50</v>
      </c>
      <c r="B61" s="198" t="s">
        <v>242</v>
      </c>
      <c r="C61" s="198" t="s">
        <v>243</v>
      </c>
      <c r="D61" s="199" t="s">
        <v>58</v>
      </c>
      <c r="E61" s="200">
        <v>105864</v>
      </c>
      <c r="F61" s="200">
        <v>4</v>
      </c>
      <c r="G61" s="201" t="s">
        <v>59</v>
      </c>
      <c r="H61" s="201" t="s">
        <v>60</v>
      </c>
      <c r="I61" s="202" t="s">
        <v>54</v>
      </c>
      <c r="J61" s="71">
        <v>11812000</v>
      </c>
      <c r="K61" s="120">
        <v>6.4100000000000004E-2</v>
      </c>
      <c r="L61" s="121">
        <f t="shared" si="2"/>
        <v>12569000</v>
      </c>
      <c r="M61" s="74"/>
      <c r="N61" s="200">
        <f>ROUND((S61/L61),0)</f>
        <v>6</v>
      </c>
      <c r="O61" s="71">
        <f>L61*N61</f>
        <v>75414000</v>
      </c>
      <c r="P61" s="71">
        <f>+(J61+(J61*$P$10))*N61</f>
        <v>74706175.199999988</v>
      </c>
      <c r="Q61" s="71">
        <f>O61-P61</f>
        <v>707824.80000001192</v>
      </c>
      <c r="R61" s="203"/>
      <c r="S61" s="117">
        <v>75414000</v>
      </c>
      <c r="T61" s="175">
        <v>6</v>
      </c>
    </row>
    <row r="62" spans="1:20" ht="12.95" customHeight="1" x14ac:dyDescent="0.2">
      <c r="A62" s="237">
        <v>51</v>
      </c>
      <c r="B62" s="193" t="s">
        <v>244</v>
      </c>
      <c r="C62" s="193" t="s">
        <v>245</v>
      </c>
      <c r="D62" s="194" t="s">
        <v>51</v>
      </c>
      <c r="E62" s="195">
        <v>107419</v>
      </c>
      <c r="F62" s="195">
        <v>4</v>
      </c>
      <c r="G62" s="196" t="s">
        <v>52</v>
      </c>
      <c r="H62" s="196" t="s">
        <v>53</v>
      </c>
      <c r="I62" s="197" t="s">
        <v>54</v>
      </c>
      <c r="J62" s="63">
        <v>14506000</v>
      </c>
      <c r="K62" s="118">
        <v>5.4100000000000002E-2</v>
      </c>
      <c r="L62" s="119">
        <f t="shared" si="2"/>
        <v>15291000</v>
      </c>
      <c r="M62" s="106"/>
      <c r="N62" s="195"/>
      <c r="O62" s="63"/>
      <c r="P62" s="63"/>
      <c r="Q62" s="63"/>
      <c r="S62" s="117"/>
    </row>
    <row r="63" spans="1:20" ht="12.95" customHeight="1" x14ac:dyDescent="0.2">
      <c r="A63" s="237">
        <v>52</v>
      </c>
      <c r="B63" s="193" t="s">
        <v>244</v>
      </c>
      <c r="C63" s="193" t="s">
        <v>245</v>
      </c>
      <c r="D63" s="194" t="s">
        <v>55</v>
      </c>
      <c r="E63" s="195">
        <v>107419</v>
      </c>
      <c r="F63" s="195">
        <v>4</v>
      </c>
      <c r="G63" s="196" t="s">
        <v>56</v>
      </c>
      <c r="H63" s="196" t="s">
        <v>57</v>
      </c>
      <c r="I63" s="197" t="s">
        <v>54</v>
      </c>
      <c r="J63" s="63">
        <v>14637000</v>
      </c>
      <c r="K63" s="118">
        <v>5.4100000000000002E-2</v>
      </c>
      <c r="L63" s="119">
        <f t="shared" si="2"/>
        <v>15429000</v>
      </c>
      <c r="M63" s="106"/>
      <c r="N63" s="195"/>
      <c r="O63" s="63"/>
      <c r="P63" s="63"/>
      <c r="Q63" s="63"/>
      <c r="S63" s="117"/>
    </row>
    <row r="64" spans="1:20" ht="12.95" customHeight="1" x14ac:dyDescent="0.2">
      <c r="A64" s="237">
        <v>53</v>
      </c>
      <c r="B64" s="198" t="s">
        <v>244</v>
      </c>
      <c r="C64" s="198" t="s">
        <v>245</v>
      </c>
      <c r="D64" s="199" t="s">
        <v>58</v>
      </c>
      <c r="E64" s="200">
        <v>107419</v>
      </c>
      <c r="F64" s="200">
        <v>4</v>
      </c>
      <c r="G64" s="201" t="s">
        <v>59</v>
      </c>
      <c r="H64" s="201" t="s">
        <v>60</v>
      </c>
      <c r="I64" s="202" t="s">
        <v>54</v>
      </c>
      <c r="J64" s="71">
        <v>14637000</v>
      </c>
      <c r="K64" s="120">
        <v>6.4100000000000004E-2</v>
      </c>
      <c r="L64" s="121">
        <f t="shared" si="2"/>
        <v>15575000</v>
      </c>
      <c r="M64" s="74"/>
      <c r="N64" s="200">
        <f>ROUND((S64/L64),0)</f>
        <v>10</v>
      </c>
      <c r="O64" s="71">
        <f>L64*N64</f>
        <v>155750000</v>
      </c>
      <c r="P64" s="71">
        <f>+(J64+(J64*$P$10))*N64</f>
        <v>154288617</v>
      </c>
      <c r="Q64" s="71">
        <f>O64-P64</f>
        <v>1461383</v>
      </c>
      <c r="R64" s="203"/>
      <c r="S64" s="117">
        <v>155750000</v>
      </c>
      <c r="T64" s="175">
        <v>10</v>
      </c>
    </row>
    <row r="65" spans="1:20" ht="12.95" customHeight="1" x14ac:dyDescent="0.2">
      <c r="A65" s="237">
        <v>54</v>
      </c>
      <c r="B65" s="193"/>
      <c r="C65" s="193"/>
      <c r="D65" s="194"/>
      <c r="E65" s="195"/>
      <c r="F65" s="195"/>
      <c r="G65" s="196"/>
      <c r="H65" s="196"/>
      <c r="I65" s="197"/>
      <c r="J65" s="63"/>
      <c r="K65" s="118"/>
      <c r="L65" s="119"/>
      <c r="M65" s="106"/>
      <c r="N65" s="195"/>
      <c r="O65" s="63"/>
      <c r="P65" s="63"/>
      <c r="Q65" s="63"/>
      <c r="S65" s="117"/>
    </row>
    <row r="66" spans="1:20" ht="12.95" customHeight="1" x14ac:dyDescent="0.2">
      <c r="A66" s="237">
        <v>55</v>
      </c>
      <c r="B66" s="193"/>
      <c r="C66" s="204" t="s">
        <v>85</v>
      </c>
      <c r="D66" s="194"/>
      <c r="E66" s="205"/>
      <c r="F66" s="205"/>
      <c r="G66" s="206"/>
      <c r="H66" s="206"/>
      <c r="I66" s="207"/>
      <c r="J66" s="63"/>
      <c r="K66" s="118" t="s">
        <v>211</v>
      </c>
      <c r="L66" s="119"/>
      <c r="M66" s="106"/>
      <c r="N66" s="205"/>
      <c r="O66" s="63"/>
      <c r="P66" s="63"/>
      <c r="Q66" s="63"/>
      <c r="S66" s="117"/>
    </row>
    <row r="67" spans="1:20" ht="12.95" customHeight="1" x14ac:dyDescent="0.2">
      <c r="A67" s="237">
        <v>56</v>
      </c>
      <c r="B67" s="193" t="s">
        <v>246</v>
      </c>
      <c r="C67" s="193" t="s">
        <v>247</v>
      </c>
      <c r="D67" s="194" t="s">
        <v>51</v>
      </c>
      <c r="E67" s="195">
        <v>107650</v>
      </c>
      <c r="F67" s="195">
        <v>8</v>
      </c>
      <c r="G67" s="196" t="s">
        <v>52</v>
      </c>
      <c r="H67" s="196" t="s">
        <v>53</v>
      </c>
      <c r="I67" s="197" t="s">
        <v>54</v>
      </c>
      <c r="J67" s="63">
        <v>19277000</v>
      </c>
      <c r="K67" s="118">
        <v>3.2199999999999999E-2</v>
      </c>
      <c r="L67" s="119">
        <f t="shared" ref="L67:L130" si="3">+ROUND((J67*K67)+J67,-3)</f>
        <v>19898000</v>
      </c>
      <c r="M67" s="106"/>
      <c r="N67" s="195"/>
      <c r="O67" s="63"/>
      <c r="P67" s="63"/>
      <c r="Q67" s="63"/>
      <c r="S67" s="117"/>
    </row>
    <row r="68" spans="1:20" ht="12.95" customHeight="1" x14ac:dyDescent="0.2">
      <c r="A68" s="237">
        <v>57</v>
      </c>
      <c r="B68" s="193" t="s">
        <v>246</v>
      </c>
      <c r="C68" s="193" t="s">
        <v>247</v>
      </c>
      <c r="D68" s="194" t="s">
        <v>248</v>
      </c>
      <c r="E68" s="195">
        <v>107650</v>
      </c>
      <c r="F68" s="195">
        <v>8</v>
      </c>
      <c r="G68" s="196" t="s">
        <v>56</v>
      </c>
      <c r="H68" s="196" t="s">
        <v>60</v>
      </c>
      <c r="I68" s="197" t="s">
        <v>54</v>
      </c>
      <c r="J68" s="63">
        <v>19451000</v>
      </c>
      <c r="K68" s="118">
        <v>2.3E-2</v>
      </c>
      <c r="L68" s="119">
        <f t="shared" si="3"/>
        <v>19898000</v>
      </c>
      <c r="M68" s="106"/>
      <c r="N68" s="195"/>
      <c r="O68" s="63"/>
      <c r="P68" s="63"/>
      <c r="Q68" s="63"/>
      <c r="S68" s="117"/>
    </row>
    <row r="69" spans="1:20" ht="12.95" customHeight="1" x14ac:dyDescent="0.2">
      <c r="A69" s="237">
        <v>58</v>
      </c>
      <c r="B69" s="193" t="s">
        <v>249</v>
      </c>
      <c r="C69" s="193" t="s">
        <v>250</v>
      </c>
      <c r="D69" s="194" t="s">
        <v>51</v>
      </c>
      <c r="E69" s="195">
        <v>107886</v>
      </c>
      <c r="F69" s="195">
        <v>2</v>
      </c>
      <c r="G69" s="196" t="s">
        <v>52</v>
      </c>
      <c r="H69" s="196" t="s">
        <v>53</v>
      </c>
      <c r="I69" s="197" t="s">
        <v>54</v>
      </c>
      <c r="J69" s="63">
        <v>11905000</v>
      </c>
      <c r="K69" s="118">
        <v>5.4100000000000002E-2</v>
      </c>
      <c r="L69" s="119">
        <f t="shared" si="3"/>
        <v>12549000</v>
      </c>
      <c r="M69" s="106"/>
      <c r="N69" s="195"/>
      <c r="O69" s="63"/>
      <c r="P69" s="63"/>
      <c r="Q69" s="63"/>
      <c r="S69" s="117"/>
    </row>
    <row r="70" spans="1:20" ht="12.95" customHeight="1" x14ac:dyDescent="0.2">
      <c r="A70" s="237">
        <v>59</v>
      </c>
      <c r="B70" s="193" t="s">
        <v>249</v>
      </c>
      <c r="C70" s="193" t="s">
        <v>250</v>
      </c>
      <c r="D70" s="194" t="s">
        <v>55</v>
      </c>
      <c r="E70" s="195">
        <v>107886</v>
      </c>
      <c r="F70" s="195">
        <v>2</v>
      </c>
      <c r="G70" s="196" t="s">
        <v>56</v>
      </c>
      <c r="H70" s="196" t="s">
        <v>57</v>
      </c>
      <c r="I70" s="197" t="s">
        <v>54</v>
      </c>
      <c r="J70" s="63">
        <v>12013000</v>
      </c>
      <c r="K70" s="118">
        <v>5.4100000000000002E-2</v>
      </c>
      <c r="L70" s="119">
        <f t="shared" si="3"/>
        <v>12663000</v>
      </c>
      <c r="M70" s="106"/>
      <c r="N70" s="195"/>
      <c r="O70" s="63"/>
      <c r="P70" s="63"/>
      <c r="Q70" s="63"/>
      <c r="S70" s="117"/>
    </row>
    <row r="71" spans="1:20" ht="12.95" customHeight="1" x14ac:dyDescent="0.2">
      <c r="A71" s="237">
        <v>60</v>
      </c>
      <c r="B71" s="193" t="s">
        <v>249</v>
      </c>
      <c r="C71" s="193" t="s">
        <v>250</v>
      </c>
      <c r="D71" s="194" t="s">
        <v>58</v>
      </c>
      <c r="E71" s="195">
        <v>107886</v>
      </c>
      <c r="F71" s="195">
        <v>2</v>
      </c>
      <c r="G71" s="196" t="s">
        <v>59</v>
      </c>
      <c r="H71" s="196" t="s">
        <v>60</v>
      </c>
      <c r="I71" s="197" t="s">
        <v>54</v>
      </c>
      <c r="J71" s="63">
        <v>13000000</v>
      </c>
      <c r="K71" s="118">
        <v>0.04</v>
      </c>
      <c r="L71" s="119">
        <f t="shared" si="3"/>
        <v>13520000</v>
      </c>
      <c r="M71" s="106"/>
      <c r="N71" s="195"/>
      <c r="O71" s="63"/>
      <c r="P71" s="63"/>
      <c r="Q71" s="63"/>
      <c r="R71" s="203"/>
      <c r="S71" s="117"/>
    </row>
    <row r="72" spans="1:20" ht="12.95" customHeight="1" x14ac:dyDescent="0.2">
      <c r="A72" s="237">
        <v>61</v>
      </c>
      <c r="B72" s="193" t="s">
        <v>251</v>
      </c>
      <c r="C72" s="193" t="s">
        <v>252</v>
      </c>
      <c r="D72" s="194" t="s">
        <v>51</v>
      </c>
      <c r="E72" s="195">
        <v>17772</v>
      </c>
      <c r="F72" s="195">
        <v>2</v>
      </c>
      <c r="G72" s="196" t="s">
        <v>52</v>
      </c>
      <c r="H72" s="196" t="s">
        <v>53</v>
      </c>
      <c r="I72" s="197" t="s">
        <v>54</v>
      </c>
      <c r="J72" s="63">
        <v>13313000</v>
      </c>
      <c r="K72" s="118">
        <v>5.4100000000000002E-2</v>
      </c>
      <c r="L72" s="119">
        <f t="shared" si="3"/>
        <v>14033000</v>
      </c>
      <c r="M72" s="106"/>
      <c r="N72" s="195"/>
      <c r="O72" s="63"/>
      <c r="P72" s="63"/>
      <c r="Q72" s="63"/>
      <c r="S72" s="117"/>
    </row>
    <row r="73" spans="1:20" ht="12.95" customHeight="1" x14ac:dyDescent="0.2">
      <c r="A73" s="237">
        <v>62</v>
      </c>
      <c r="B73" s="193" t="s">
        <v>251</v>
      </c>
      <c r="C73" s="193" t="s">
        <v>252</v>
      </c>
      <c r="D73" s="194" t="s">
        <v>55</v>
      </c>
      <c r="E73" s="195">
        <v>17772</v>
      </c>
      <c r="F73" s="195">
        <v>2</v>
      </c>
      <c r="G73" s="196" t="s">
        <v>56</v>
      </c>
      <c r="H73" s="196" t="s">
        <v>57</v>
      </c>
      <c r="I73" s="197" t="s">
        <v>54</v>
      </c>
      <c r="J73" s="63">
        <v>13433000</v>
      </c>
      <c r="K73" s="118">
        <v>5.4100000000000002E-2</v>
      </c>
      <c r="L73" s="119">
        <f t="shared" si="3"/>
        <v>14160000</v>
      </c>
      <c r="M73" s="106"/>
      <c r="N73" s="195"/>
      <c r="O73" s="63"/>
      <c r="P73" s="63"/>
      <c r="Q73" s="63"/>
      <c r="S73" s="117"/>
    </row>
    <row r="74" spans="1:20" ht="12.95" customHeight="1" x14ac:dyDescent="0.2">
      <c r="A74" s="237">
        <v>63</v>
      </c>
      <c r="B74" s="198" t="s">
        <v>251</v>
      </c>
      <c r="C74" s="198" t="s">
        <v>252</v>
      </c>
      <c r="D74" s="199" t="s">
        <v>58</v>
      </c>
      <c r="E74" s="200">
        <v>17772</v>
      </c>
      <c r="F74" s="200">
        <v>2</v>
      </c>
      <c r="G74" s="201" t="s">
        <v>59</v>
      </c>
      <c r="H74" s="201" t="s">
        <v>60</v>
      </c>
      <c r="I74" s="202" t="s">
        <v>54</v>
      </c>
      <c r="J74" s="71">
        <v>13433000</v>
      </c>
      <c r="K74" s="120">
        <v>6.4100000000000004E-2</v>
      </c>
      <c r="L74" s="121">
        <f t="shared" si="3"/>
        <v>14294000</v>
      </c>
      <c r="M74" s="74"/>
      <c r="N74" s="200">
        <f>ROUND((S74/L74),0)</f>
        <v>50</v>
      </c>
      <c r="O74" s="71">
        <f>L74*N74</f>
        <v>714700000</v>
      </c>
      <c r="P74" s="71">
        <f>+(J74+(J74*$P$10))*N74</f>
        <v>707986265</v>
      </c>
      <c r="Q74" s="71">
        <f>O74-P74</f>
        <v>6713735</v>
      </c>
      <c r="R74" s="203"/>
      <c r="S74" s="117">
        <v>715829000</v>
      </c>
      <c r="T74" s="175">
        <v>50</v>
      </c>
    </row>
    <row r="75" spans="1:20" ht="12.95" customHeight="1" x14ac:dyDescent="0.2">
      <c r="A75" s="237">
        <v>64</v>
      </c>
      <c r="B75" s="193" t="s">
        <v>253</v>
      </c>
      <c r="C75" s="193" t="s">
        <v>254</v>
      </c>
      <c r="D75" s="194" t="s">
        <v>51</v>
      </c>
      <c r="E75" s="195">
        <v>108450</v>
      </c>
      <c r="F75" s="195">
        <v>2</v>
      </c>
      <c r="G75" s="196" t="s">
        <v>52</v>
      </c>
      <c r="H75" s="196" t="s">
        <v>53</v>
      </c>
      <c r="I75" s="197" t="s">
        <v>54</v>
      </c>
      <c r="J75" s="63">
        <v>13250000</v>
      </c>
      <c r="K75" s="118">
        <v>5.4100000000000002E-2</v>
      </c>
      <c r="L75" s="119">
        <f t="shared" si="3"/>
        <v>13967000</v>
      </c>
      <c r="M75" s="106"/>
      <c r="N75" s="195"/>
      <c r="O75" s="63"/>
      <c r="P75" s="63"/>
      <c r="Q75" s="63"/>
      <c r="S75" s="117"/>
    </row>
    <row r="76" spans="1:20" ht="12.95" customHeight="1" x14ac:dyDescent="0.2">
      <c r="A76" s="237">
        <v>65</v>
      </c>
      <c r="B76" s="193" t="s">
        <v>253</v>
      </c>
      <c r="C76" s="193" t="s">
        <v>254</v>
      </c>
      <c r="D76" s="194" t="s">
        <v>55</v>
      </c>
      <c r="E76" s="195">
        <v>108450</v>
      </c>
      <c r="F76" s="195">
        <v>2</v>
      </c>
      <c r="G76" s="196" t="s">
        <v>56</v>
      </c>
      <c r="H76" s="196" t="s">
        <v>57</v>
      </c>
      <c r="I76" s="197" t="s">
        <v>54</v>
      </c>
      <c r="J76" s="63">
        <v>13370000</v>
      </c>
      <c r="K76" s="118">
        <v>5.4100000000000002E-2</v>
      </c>
      <c r="L76" s="119">
        <f t="shared" si="3"/>
        <v>14093000</v>
      </c>
      <c r="M76" s="106"/>
      <c r="N76" s="195"/>
      <c r="O76" s="63"/>
      <c r="P76" s="63"/>
      <c r="Q76" s="63"/>
      <c r="S76" s="117"/>
    </row>
    <row r="77" spans="1:20" ht="12.95" customHeight="1" x14ac:dyDescent="0.2">
      <c r="A77" s="237">
        <v>66</v>
      </c>
      <c r="B77" s="198" t="s">
        <v>253</v>
      </c>
      <c r="C77" s="198" t="s">
        <v>254</v>
      </c>
      <c r="D77" s="199" t="s">
        <v>58</v>
      </c>
      <c r="E77" s="200">
        <v>108450</v>
      </c>
      <c r="F77" s="200">
        <v>2</v>
      </c>
      <c r="G77" s="201" t="s">
        <v>59</v>
      </c>
      <c r="H77" s="201" t="s">
        <v>60</v>
      </c>
      <c r="I77" s="202" t="s">
        <v>54</v>
      </c>
      <c r="J77" s="71">
        <v>13370000</v>
      </c>
      <c r="K77" s="120">
        <v>6.4100000000000004E-2</v>
      </c>
      <c r="L77" s="121">
        <f t="shared" si="3"/>
        <v>14227000</v>
      </c>
      <c r="M77" s="74"/>
      <c r="N77" s="200">
        <f>ROUND((S77/L77),0)</f>
        <v>0</v>
      </c>
      <c r="O77" s="71">
        <f>L77*N77</f>
        <v>0</v>
      </c>
      <c r="P77" s="71">
        <f>+(J77+(J77*$P$10))*N77</f>
        <v>0</v>
      </c>
      <c r="Q77" s="71">
        <f>O77-P77</f>
        <v>0</v>
      </c>
      <c r="R77" s="203"/>
      <c r="S77" s="117">
        <v>0</v>
      </c>
      <c r="T77" s="175">
        <v>0</v>
      </c>
    </row>
    <row r="78" spans="1:20" ht="12.95" customHeight="1" x14ac:dyDescent="0.2">
      <c r="A78" s="237">
        <v>67</v>
      </c>
      <c r="B78" s="193" t="s">
        <v>255</v>
      </c>
      <c r="C78" s="193" t="s">
        <v>256</v>
      </c>
      <c r="D78" s="194" t="s">
        <v>51</v>
      </c>
      <c r="E78" s="195">
        <v>104906</v>
      </c>
      <c r="F78" s="195">
        <v>2</v>
      </c>
      <c r="G78" s="196" t="s">
        <v>52</v>
      </c>
      <c r="H78" s="196" t="s">
        <v>53</v>
      </c>
      <c r="I78" s="197" t="s">
        <v>54</v>
      </c>
      <c r="J78" s="63">
        <v>13250000</v>
      </c>
      <c r="K78" s="118">
        <v>5.4100000000000002E-2</v>
      </c>
      <c r="L78" s="119">
        <f t="shared" si="3"/>
        <v>13967000</v>
      </c>
      <c r="M78" s="106"/>
      <c r="N78" s="195"/>
      <c r="O78" s="63"/>
      <c r="P78" s="63"/>
      <c r="Q78" s="63"/>
      <c r="S78" s="117"/>
    </row>
    <row r="79" spans="1:20" ht="12.95" customHeight="1" x14ac:dyDescent="0.2">
      <c r="A79" s="237">
        <v>68</v>
      </c>
      <c r="B79" s="193" t="s">
        <v>255</v>
      </c>
      <c r="C79" s="193" t="s">
        <v>256</v>
      </c>
      <c r="D79" s="194" t="s">
        <v>55</v>
      </c>
      <c r="E79" s="195">
        <v>104906</v>
      </c>
      <c r="F79" s="195">
        <v>2</v>
      </c>
      <c r="G79" s="196" t="s">
        <v>56</v>
      </c>
      <c r="H79" s="196" t="s">
        <v>57</v>
      </c>
      <c r="I79" s="197" t="s">
        <v>54</v>
      </c>
      <c r="J79" s="63">
        <v>13370000</v>
      </c>
      <c r="K79" s="118">
        <v>5.4100000000000002E-2</v>
      </c>
      <c r="L79" s="119">
        <f t="shared" si="3"/>
        <v>14093000</v>
      </c>
      <c r="M79" s="106"/>
      <c r="N79" s="195"/>
      <c r="O79" s="63"/>
      <c r="P79" s="63"/>
      <c r="Q79" s="63"/>
      <c r="S79" s="117"/>
    </row>
    <row r="80" spans="1:20" ht="12.95" customHeight="1" x14ac:dyDescent="0.2">
      <c r="A80" s="237">
        <v>69</v>
      </c>
      <c r="B80" s="198" t="s">
        <v>255</v>
      </c>
      <c r="C80" s="198" t="s">
        <v>256</v>
      </c>
      <c r="D80" s="199" t="s">
        <v>58</v>
      </c>
      <c r="E80" s="200">
        <v>104906</v>
      </c>
      <c r="F80" s="200">
        <v>2</v>
      </c>
      <c r="G80" s="201" t="s">
        <v>59</v>
      </c>
      <c r="H80" s="201" t="s">
        <v>60</v>
      </c>
      <c r="I80" s="202" t="s">
        <v>54</v>
      </c>
      <c r="J80" s="71">
        <v>13370000</v>
      </c>
      <c r="K80" s="120">
        <v>6.4100000000000004E-2</v>
      </c>
      <c r="L80" s="121">
        <f t="shared" si="3"/>
        <v>14227000</v>
      </c>
      <c r="M80" s="74"/>
      <c r="N80" s="200">
        <f>ROUND((S80/L80),0)</f>
        <v>0</v>
      </c>
      <c r="O80" s="71">
        <f>L80*N80</f>
        <v>0</v>
      </c>
      <c r="P80" s="71">
        <f>+(J80+(J80*$P$10))*N80</f>
        <v>0</v>
      </c>
      <c r="Q80" s="71">
        <f>O80-P80</f>
        <v>0</v>
      </c>
      <c r="R80" s="203"/>
      <c r="S80" s="117">
        <v>0</v>
      </c>
      <c r="T80" s="175">
        <v>0</v>
      </c>
    </row>
    <row r="81" spans="1:20" ht="12.95" customHeight="1" x14ac:dyDescent="0.2">
      <c r="A81" s="237">
        <v>70</v>
      </c>
      <c r="B81" s="193" t="s">
        <v>257</v>
      </c>
      <c r="C81" s="193" t="s">
        <v>258</v>
      </c>
      <c r="D81" s="194" t="s">
        <v>51</v>
      </c>
      <c r="E81" s="195">
        <v>17770</v>
      </c>
      <c r="F81" s="195">
        <v>2</v>
      </c>
      <c r="G81" s="196" t="s">
        <v>52</v>
      </c>
      <c r="H81" s="196" t="s">
        <v>53</v>
      </c>
      <c r="I81" s="197" t="s">
        <v>54</v>
      </c>
      <c r="J81" s="63">
        <v>13313000</v>
      </c>
      <c r="K81" s="118">
        <v>5.4100000000000002E-2</v>
      </c>
      <c r="L81" s="119">
        <f t="shared" si="3"/>
        <v>14033000</v>
      </c>
      <c r="M81" s="106"/>
      <c r="N81" s="195"/>
      <c r="O81" s="63"/>
      <c r="P81" s="63"/>
      <c r="Q81" s="63"/>
      <c r="S81" s="117"/>
    </row>
    <row r="82" spans="1:20" ht="12.95" customHeight="1" x14ac:dyDescent="0.2">
      <c r="A82" s="237">
        <v>71</v>
      </c>
      <c r="B82" s="193" t="s">
        <v>257</v>
      </c>
      <c r="C82" s="193" t="s">
        <v>258</v>
      </c>
      <c r="D82" s="194" t="s">
        <v>55</v>
      </c>
      <c r="E82" s="195">
        <v>17770</v>
      </c>
      <c r="F82" s="195">
        <v>2</v>
      </c>
      <c r="G82" s="196" t="s">
        <v>56</v>
      </c>
      <c r="H82" s="196" t="s">
        <v>57</v>
      </c>
      <c r="I82" s="197" t="s">
        <v>54</v>
      </c>
      <c r="J82" s="63">
        <v>13433000</v>
      </c>
      <c r="K82" s="118">
        <v>5.4100000000000002E-2</v>
      </c>
      <c r="L82" s="119">
        <f t="shared" si="3"/>
        <v>14160000</v>
      </c>
      <c r="M82" s="106"/>
      <c r="N82" s="195"/>
      <c r="O82" s="63"/>
      <c r="P82" s="63"/>
      <c r="Q82" s="63"/>
      <c r="S82" s="117"/>
    </row>
    <row r="83" spans="1:20" ht="12.95" customHeight="1" x14ac:dyDescent="0.2">
      <c r="A83" s="237">
        <v>72</v>
      </c>
      <c r="B83" s="198" t="s">
        <v>257</v>
      </c>
      <c r="C83" s="198" t="s">
        <v>258</v>
      </c>
      <c r="D83" s="199" t="s">
        <v>58</v>
      </c>
      <c r="E83" s="200">
        <v>17770</v>
      </c>
      <c r="F83" s="200">
        <v>2</v>
      </c>
      <c r="G83" s="201" t="s">
        <v>59</v>
      </c>
      <c r="H83" s="201" t="s">
        <v>60</v>
      </c>
      <c r="I83" s="202" t="s">
        <v>54</v>
      </c>
      <c r="J83" s="71">
        <v>13433000</v>
      </c>
      <c r="K83" s="120">
        <v>6.4100000000000004E-2</v>
      </c>
      <c r="L83" s="121">
        <f t="shared" si="3"/>
        <v>14294000</v>
      </c>
      <c r="M83" s="74"/>
      <c r="N83" s="200">
        <f>ROUND((S83/L83),0)</f>
        <v>29</v>
      </c>
      <c r="O83" s="71">
        <f>L83*N83</f>
        <v>414526000</v>
      </c>
      <c r="P83" s="71">
        <f>+(J83+(J83*$P$10))*N83</f>
        <v>410632033.70000005</v>
      </c>
      <c r="Q83" s="71">
        <f>O83-P83</f>
        <v>3893966.2999999523</v>
      </c>
      <c r="R83" s="203"/>
      <c r="S83" s="117">
        <v>414399000</v>
      </c>
      <c r="T83" s="175">
        <v>30</v>
      </c>
    </row>
    <row r="84" spans="1:20" ht="12.95" customHeight="1" x14ac:dyDescent="0.2">
      <c r="A84" s="237">
        <v>73</v>
      </c>
      <c r="B84" s="193" t="s">
        <v>259</v>
      </c>
      <c r="C84" s="193" t="s">
        <v>260</v>
      </c>
      <c r="D84" s="194" t="s">
        <v>51</v>
      </c>
      <c r="E84" s="195">
        <v>108581</v>
      </c>
      <c r="F84" s="195">
        <v>2</v>
      </c>
      <c r="G84" s="196" t="s">
        <v>52</v>
      </c>
      <c r="H84" s="196" t="s">
        <v>53</v>
      </c>
      <c r="I84" s="197" t="s">
        <v>54</v>
      </c>
      <c r="J84" s="63">
        <v>13250000</v>
      </c>
      <c r="K84" s="118">
        <v>5.4100000000000002E-2</v>
      </c>
      <c r="L84" s="119">
        <f t="shared" si="3"/>
        <v>13967000</v>
      </c>
      <c r="M84" s="106"/>
      <c r="N84" s="195"/>
      <c r="O84" s="63"/>
      <c r="P84" s="63"/>
      <c r="Q84" s="63"/>
      <c r="S84" s="117"/>
    </row>
    <row r="85" spans="1:20" ht="12.95" customHeight="1" x14ac:dyDescent="0.2">
      <c r="A85" s="237">
        <v>74</v>
      </c>
      <c r="B85" s="193" t="s">
        <v>259</v>
      </c>
      <c r="C85" s="193" t="s">
        <v>260</v>
      </c>
      <c r="D85" s="194" t="s">
        <v>55</v>
      </c>
      <c r="E85" s="195">
        <v>108581</v>
      </c>
      <c r="F85" s="195">
        <v>2</v>
      </c>
      <c r="G85" s="196" t="s">
        <v>56</v>
      </c>
      <c r="H85" s="196" t="s">
        <v>57</v>
      </c>
      <c r="I85" s="197" t="s">
        <v>54</v>
      </c>
      <c r="J85" s="63">
        <v>13370000</v>
      </c>
      <c r="K85" s="118">
        <v>5.4100000000000002E-2</v>
      </c>
      <c r="L85" s="119">
        <f t="shared" si="3"/>
        <v>14093000</v>
      </c>
      <c r="M85" s="106"/>
      <c r="N85" s="195"/>
      <c r="O85" s="63"/>
      <c r="P85" s="63"/>
      <c r="Q85" s="63"/>
      <c r="S85" s="117"/>
    </row>
    <row r="86" spans="1:20" ht="12.95" customHeight="1" x14ac:dyDescent="0.2">
      <c r="A86" s="237">
        <v>75</v>
      </c>
      <c r="B86" s="198" t="s">
        <v>259</v>
      </c>
      <c r="C86" s="198" t="s">
        <v>260</v>
      </c>
      <c r="D86" s="199" t="s">
        <v>58</v>
      </c>
      <c r="E86" s="200">
        <v>108581</v>
      </c>
      <c r="F86" s="200">
        <v>2</v>
      </c>
      <c r="G86" s="201" t="s">
        <v>59</v>
      </c>
      <c r="H86" s="201" t="s">
        <v>60</v>
      </c>
      <c r="I86" s="202" t="s">
        <v>54</v>
      </c>
      <c r="J86" s="71">
        <v>13370000</v>
      </c>
      <c r="K86" s="120">
        <v>6.4100000000000004E-2</v>
      </c>
      <c r="L86" s="121">
        <f t="shared" si="3"/>
        <v>14227000</v>
      </c>
      <c r="M86" s="74"/>
      <c r="N86" s="200">
        <f>ROUND((S86/L86),0)</f>
        <v>0</v>
      </c>
      <c r="O86" s="71">
        <f>L86*N86</f>
        <v>0</v>
      </c>
      <c r="P86" s="71">
        <f>+(J86+(J86*$P$10))*N86</f>
        <v>0</v>
      </c>
      <c r="Q86" s="71">
        <f>O86-P86</f>
        <v>0</v>
      </c>
      <c r="R86" s="203"/>
      <c r="S86" s="117">
        <v>0</v>
      </c>
      <c r="T86" s="175">
        <v>0</v>
      </c>
    </row>
    <row r="87" spans="1:20" ht="12.95" customHeight="1" x14ac:dyDescent="0.2">
      <c r="A87" s="237">
        <v>76</v>
      </c>
      <c r="B87" s="193" t="s">
        <v>261</v>
      </c>
      <c r="C87" s="193" t="s">
        <v>262</v>
      </c>
      <c r="D87" s="194" t="s">
        <v>51</v>
      </c>
      <c r="E87" s="195">
        <v>17771</v>
      </c>
      <c r="F87" s="195">
        <v>2</v>
      </c>
      <c r="G87" s="196" t="s">
        <v>52</v>
      </c>
      <c r="H87" s="196" t="s">
        <v>53</v>
      </c>
      <c r="I87" s="197" t="s">
        <v>54</v>
      </c>
      <c r="J87" s="63">
        <v>12461000</v>
      </c>
      <c r="K87" s="118">
        <v>5.4100000000000002E-2</v>
      </c>
      <c r="L87" s="119">
        <f t="shared" si="3"/>
        <v>13135000</v>
      </c>
      <c r="M87" s="106"/>
      <c r="N87" s="195"/>
      <c r="O87" s="63"/>
      <c r="P87" s="63"/>
      <c r="Q87" s="63"/>
      <c r="S87" s="117"/>
    </row>
    <row r="88" spans="1:20" ht="12.95" customHeight="1" x14ac:dyDescent="0.2">
      <c r="A88" s="237">
        <v>77</v>
      </c>
      <c r="B88" s="193" t="s">
        <v>261</v>
      </c>
      <c r="C88" s="193" t="s">
        <v>262</v>
      </c>
      <c r="D88" s="194" t="s">
        <v>55</v>
      </c>
      <c r="E88" s="195">
        <v>17771</v>
      </c>
      <c r="F88" s="195">
        <v>2</v>
      </c>
      <c r="G88" s="196" t="s">
        <v>56</v>
      </c>
      <c r="H88" s="196" t="s">
        <v>57</v>
      </c>
      <c r="I88" s="197" t="s">
        <v>54</v>
      </c>
      <c r="J88" s="63">
        <v>12574000</v>
      </c>
      <c r="K88" s="118">
        <v>5.4100000000000002E-2</v>
      </c>
      <c r="L88" s="119">
        <f t="shared" si="3"/>
        <v>13254000</v>
      </c>
      <c r="M88" s="106"/>
      <c r="N88" s="195"/>
      <c r="O88" s="63"/>
      <c r="P88" s="63"/>
      <c r="Q88" s="63"/>
      <c r="S88" s="117"/>
    </row>
    <row r="89" spans="1:20" ht="12.95" customHeight="1" x14ac:dyDescent="0.2">
      <c r="A89" s="237">
        <v>78</v>
      </c>
      <c r="B89" s="198" t="s">
        <v>261</v>
      </c>
      <c r="C89" s="198" t="s">
        <v>262</v>
      </c>
      <c r="D89" s="199" t="s">
        <v>58</v>
      </c>
      <c r="E89" s="200">
        <v>17771</v>
      </c>
      <c r="F89" s="200">
        <v>2</v>
      </c>
      <c r="G89" s="201" t="s">
        <v>59</v>
      </c>
      <c r="H89" s="201" t="s">
        <v>60</v>
      </c>
      <c r="I89" s="202" t="s">
        <v>54</v>
      </c>
      <c r="J89" s="71">
        <v>12574000</v>
      </c>
      <c r="K89" s="120">
        <v>6.4100000000000004E-2</v>
      </c>
      <c r="L89" s="121">
        <f t="shared" si="3"/>
        <v>13380000</v>
      </c>
      <c r="M89" s="74"/>
      <c r="N89" s="200">
        <f>ROUND((S89/L89),0)</f>
        <v>20</v>
      </c>
      <c r="O89" s="71">
        <f>L89*N89</f>
        <v>267600000</v>
      </c>
      <c r="P89" s="71">
        <f>+(J89+(J89*$P$10))*N89</f>
        <v>265085068</v>
      </c>
      <c r="Q89" s="71">
        <f>O89-P89</f>
        <v>2514932</v>
      </c>
      <c r="R89" s="203"/>
      <c r="S89" s="117">
        <v>269080000</v>
      </c>
      <c r="T89" s="175">
        <v>20</v>
      </c>
    </row>
    <row r="90" spans="1:20" ht="12.95" customHeight="1" x14ac:dyDescent="0.2">
      <c r="A90" s="237">
        <v>79</v>
      </c>
      <c r="B90" s="193" t="s">
        <v>263</v>
      </c>
      <c r="C90" s="193" t="s">
        <v>264</v>
      </c>
      <c r="D90" s="194" t="s">
        <v>51</v>
      </c>
      <c r="E90" s="195">
        <v>53315</v>
      </c>
      <c r="F90" s="195">
        <v>3</v>
      </c>
      <c r="G90" s="196" t="s">
        <v>52</v>
      </c>
      <c r="H90" s="196" t="s">
        <v>53</v>
      </c>
      <c r="I90" s="197" t="s">
        <v>265</v>
      </c>
      <c r="J90" s="63">
        <v>10254000</v>
      </c>
      <c r="K90" s="118">
        <v>5.4100000000000002E-2</v>
      </c>
      <c r="L90" s="119">
        <f t="shared" si="3"/>
        <v>10809000</v>
      </c>
      <c r="M90" s="106"/>
      <c r="N90" s="195"/>
      <c r="O90" s="63"/>
      <c r="P90" s="63"/>
      <c r="Q90" s="63"/>
      <c r="S90" s="117"/>
    </row>
    <row r="91" spans="1:20" ht="12.95" customHeight="1" x14ac:dyDescent="0.2">
      <c r="A91" s="237">
        <v>80</v>
      </c>
      <c r="B91" s="193" t="s">
        <v>263</v>
      </c>
      <c r="C91" s="193" t="s">
        <v>264</v>
      </c>
      <c r="D91" s="194" t="s">
        <v>266</v>
      </c>
      <c r="E91" s="195">
        <v>53315</v>
      </c>
      <c r="F91" s="195">
        <v>3</v>
      </c>
      <c r="G91" s="196" t="s">
        <v>56</v>
      </c>
      <c r="H91" s="196" t="s">
        <v>267</v>
      </c>
      <c r="I91" s="197" t="s">
        <v>265</v>
      </c>
      <c r="J91" s="63">
        <v>10346000</v>
      </c>
      <c r="K91" s="118">
        <v>5.4100000000000002E-2</v>
      </c>
      <c r="L91" s="119">
        <f t="shared" si="3"/>
        <v>10906000</v>
      </c>
      <c r="M91" s="106"/>
      <c r="N91" s="195"/>
      <c r="O91" s="63"/>
      <c r="P91" s="63"/>
      <c r="Q91" s="63"/>
      <c r="S91" s="117"/>
    </row>
    <row r="92" spans="1:20" ht="12.95" customHeight="1" x14ac:dyDescent="0.2">
      <c r="A92" s="237">
        <v>81</v>
      </c>
      <c r="B92" s="193" t="s">
        <v>263</v>
      </c>
      <c r="C92" s="193" t="s">
        <v>264</v>
      </c>
      <c r="D92" s="194" t="s">
        <v>268</v>
      </c>
      <c r="E92" s="208">
        <v>115976</v>
      </c>
      <c r="F92" s="195">
        <v>2</v>
      </c>
      <c r="G92" s="196" t="s">
        <v>57</v>
      </c>
      <c r="H92" s="196" t="s">
        <v>57</v>
      </c>
      <c r="I92" s="197" t="s">
        <v>54</v>
      </c>
      <c r="J92" s="63">
        <v>13185000</v>
      </c>
      <c r="K92" s="118">
        <v>5.4100000000000002E-2</v>
      </c>
      <c r="L92" s="119">
        <f t="shared" si="3"/>
        <v>13898000</v>
      </c>
      <c r="M92" s="106"/>
      <c r="N92" s="195"/>
      <c r="O92" s="63"/>
      <c r="P92" s="63"/>
      <c r="Q92" s="63"/>
      <c r="S92" s="117"/>
    </row>
    <row r="93" spans="1:20" ht="12.95" customHeight="1" x14ac:dyDescent="0.2">
      <c r="A93" s="237">
        <v>82</v>
      </c>
      <c r="B93" s="198" t="s">
        <v>263</v>
      </c>
      <c r="C93" s="198" t="s">
        <v>264</v>
      </c>
      <c r="D93" s="199" t="s">
        <v>58</v>
      </c>
      <c r="E93" s="209">
        <v>115976</v>
      </c>
      <c r="F93" s="200">
        <v>2</v>
      </c>
      <c r="G93" s="201" t="s">
        <v>59</v>
      </c>
      <c r="H93" s="201" t="s">
        <v>60</v>
      </c>
      <c r="I93" s="202" t="s">
        <v>54</v>
      </c>
      <c r="J93" s="71">
        <v>13185000</v>
      </c>
      <c r="K93" s="120">
        <v>6.4100000000000004E-2</v>
      </c>
      <c r="L93" s="121">
        <f t="shared" si="3"/>
        <v>14030000</v>
      </c>
      <c r="M93" s="74"/>
      <c r="N93" s="200">
        <f>ROUND((S93/L93),0)</f>
        <v>16</v>
      </c>
      <c r="O93" s="71">
        <f>L93*N93</f>
        <v>224480000</v>
      </c>
      <c r="P93" s="71">
        <f>+(J93+(J93*$P$10))*N93</f>
        <v>222372936</v>
      </c>
      <c r="Q93" s="71">
        <f>O93-P93</f>
        <v>2107064</v>
      </c>
      <c r="R93" s="203"/>
      <c r="S93" s="117">
        <v>224540000</v>
      </c>
      <c r="T93" s="175">
        <v>16</v>
      </c>
    </row>
    <row r="94" spans="1:20" ht="12.95" customHeight="1" x14ac:dyDescent="0.2">
      <c r="A94" s="237">
        <v>83</v>
      </c>
      <c r="B94" s="193" t="s">
        <v>269</v>
      </c>
      <c r="C94" s="193" t="s">
        <v>270</v>
      </c>
      <c r="D94" s="194" t="s">
        <v>51</v>
      </c>
      <c r="E94" s="195">
        <v>51799</v>
      </c>
      <c r="F94" s="195">
        <v>2</v>
      </c>
      <c r="G94" s="196" t="s">
        <v>52</v>
      </c>
      <c r="H94" s="196" t="s">
        <v>53</v>
      </c>
      <c r="I94" s="197" t="s">
        <v>54</v>
      </c>
      <c r="J94" s="63">
        <v>15995000</v>
      </c>
      <c r="K94" s="118">
        <v>5.4100000000000002E-2</v>
      </c>
      <c r="L94" s="119">
        <f t="shared" si="3"/>
        <v>16860000</v>
      </c>
      <c r="M94" s="106"/>
      <c r="N94" s="195"/>
      <c r="O94" s="63"/>
      <c r="P94" s="63"/>
      <c r="Q94" s="63"/>
      <c r="S94" s="117"/>
    </row>
    <row r="95" spans="1:20" ht="12.95" customHeight="1" x14ac:dyDescent="0.2">
      <c r="A95" s="237">
        <v>84</v>
      </c>
      <c r="B95" s="193" t="s">
        <v>269</v>
      </c>
      <c r="C95" s="193" t="s">
        <v>270</v>
      </c>
      <c r="D95" s="194" t="s">
        <v>55</v>
      </c>
      <c r="E95" s="195">
        <v>51799</v>
      </c>
      <c r="F95" s="195">
        <v>2</v>
      </c>
      <c r="G95" s="196" t="s">
        <v>56</v>
      </c>
      <c r="H95" s="196" t="s">
        <v>57</v>
      </c>
      <c r="I95" s="197" t="s">
        <v>54</v>
      </c>
      <c r="J95" s="63">
        <v>16140000</v>
      </c>
      <c r="K95" s="118">
        <v>5.4100000000000002E-2</v>
      </c>
      <c r="L95" s="119">
        <f t="shared" si="3"/>
        <v>17013000</v>
      </c>
      <c r="M95" s="106"/>
      <c r="N95" s="195"/>
      <c r="O95" s="63"/>
      <c r="P95" s="63"/>
      <c r="Q95" s="63"/>
      <c r="S95" s="117"/>
    </row>
    <row r="96" spans="1:20" ht="12.95" customHeight="1" x14ac:dyDescent="0.2">
      <c r="A96" s="237">
        <v>85</v>
      </c>
      <c r="B96" s="193" t="s">
        <v>269</v>
      </c>
      <c r="C96" s="193" t="s">
        <v>270</v>
      </c>
      <c r="D96" s="194" t="s">
        <v>58</v>
      </c>
      <c r="E96" s="195">
        <v>51799</v>
      </c>
      <c r="F96" s="195">
        <v>2</v>
      </c>
      <c r="G96" s="196" t="s">
        <v>59</v>
      </c>
      <c r="H96" s="196" t="s">
        <v>60</v>
      </c>
      <c r="I96" s="197" t="s">
        <v>54</v>
      </c>
      <c r="J96" s="63">
        <v>13000000</v>
      </c>
      <c r="K96" s="118">
        <v>0.04</v>
      </c>
      <c r="L96" s="119">
        <f t="shared" si="3"/>
        <v>13520000</v>
      </c>
      <c r="M96" s="106"/>
      <c r="N96" s="195"/>
      <c r="O96" s="63"/>
      <c r="P96" s="63"/>
      <c r="Q96" s="63"/>
      <c r="R96" s="203"/>
      <c r="S96" s="117"/>
    </row>
    <row r="97" spans="1:20" ht="12.95" customHeight="1" x14ac:dyDescent="0.2">
      <c r="A97" s="237">
        <v>86</v>
      </c>
      <c r="B97" s="193" t="s">
        <v>271</v>
      </c>
      <c r="C97" s="193" t="s">
        <v>272</v>
      </c>
      <c r="D97" s="194" t="s">
        <v>51</v>
      </c>
      <c r="E97" s="195">
        <v>8573</v>
      </c>
      <c r="F97" s="195">
        <v>2</v>
      </c>
      <c r="G97" s="196" t="s">
        <v>52</v>
      </c>
      <c r="H97" s="196" t="s">
        <v>53</v>
      </c>
      <c r="I97" s="197" t="s">
        <v>54</v>
      </c>
      <c r="J97" s="63">
        <v>18542000</v>
      </c>
      <c r="K97" s="118">
        <v>5.4100000000000002E-2</v>
      </c>
      <c r="L97" s="119">
        <f t="shared" si="3"/>
        <v>19545000</v>
      </c>
      <c r="M97" s="106"/>
      <c r="N97" s="195"/>
      <c r="O97" s="63"/>
      <c r="P97" s="63"/>
      <c r="Q97" s="63"/>
      <c r="S97" s="117"/>
    </row>
    <row r="98" spans="1:20" ht="12.95" customHeight="1" x14ac:dyDescent="0.2">
      <c r="A98" s="237">
        <v>87</v>
      </c>
      <c r="B98" s="193" t="s">
        <v>271</v>
      </c>
      <c r="C98" s="193" t="s">
        <v>272</v>
      </c>
      <c r="D98" s="194" t="s">
        <v>55</v>
      </c>
      <c r="E98" s="195">
        <v>8573</v>
      </c>
      <c r="F98" s="195">
        <v>2</v>
      </c>
      <c r="G98" s="196" t="s">
        <v>56</v>
      </c>
      <c r="H98" s="196" t="s">
        <v>57</v>
      </c>
      <c r="I98" s="197" t="s">
        <v>54</v>
      </c>
      <c r="J98" s="63">
        <v>18710000</v>
      </c>
      <c r="K98" s="118">
        <v>5.4100000000000002E-2</v>
      </c>
      <c r="L98" s="119">
        <f t="shared" si="3"/>
        <v>19722000</v>
      </c>
      <c r="M98" s="106"/>
      <c r="N98" s="195"/>
      <c r="O98" s="63"/>
      <c r="P98" s="63"/>
      <c r="Q98" s="63"/>
      <c r="S98" s="117"/>
    </row>
    <row r="99" spans="1:20" ht="12.95" customHeight="1" x14ac:dyDescent="0.2">
      <c r="A99" s="237">
        <v>88</v>
      </c>
      <c r="B99" s="193" t="s">
        <v>271</v>
      </c>
      <c r="C99" s="193" t="s">
        <v>272</v>
      </c>
      <c r="D99" s="194" t="s">
        <v>58</v>
      </c>
      <c r="E99" s="195">
        <v>8573</v>
      </c>
      <c r="F99" s="195">
        <v>2</v>
      </c>
      <c r="G99" s="196" t="s">
        <v>59</v>
      </c>
      <c r="H99" s="196" t="s">
        <v>60</v>
      </c>
      <c r="I99" s="197" t="s">
        <v>54</v>
      </c>
      <c r="J99" s="63">
        <v>18710000</v>
      </c>
      <c r="K99" s="118">
        <v>0.04</v>
      </c>
      <c r="L99" s="119">
        <f t="shared" si="3"/>
        <v>19458000</v>
      </c>
      <c r="M99" s="106"/>
      <c r="N99" s="195"/>
      <c r="O99" s="63"/>
      <c r="P99" s="63"/>
      <c r="Q99" s="63"/>
      <c r="R99" s="203"/>
      <c r="S99" s="117"/>
    </row>
    <row r="100" spans="1:20" ht="12.95" customHeight="1" x14ac:dyDescent="0.2">
      <c r="A100" s="237">
        <v>89</v>
      </c>
      <c r="B100" s="193" t="s">
        <v>273</v>
      </c>
      <c r="C100" s="193" t="s">
        <v>274</v>
      </c>
      <c r="D100" s="194" t="s">
        <v>51</v>
      </c>
      <c r="E100" s="195">
        <v>107981</v>
      </c>
      <c r="F100" s="195">
        <v>2</v>
      </c>
      <c r="G100" s="196" t="s">
        <v>52</v>
      </c>
      <c r="H100" s="196" t="s">
        <v>53</v>
      </c>
      <c r="I100" s="197" t="s">
        <v>54</v>
      </c>
      <c r="J100" s="63">
        <v>18542000</v>
      </c>
      <c r="K100" s="118">
        <v>5.4100000000000002E-2</v>
      </c>
      <c r="L100" s="119">
        <f t="shared" si="3"/>
        <v>19545000</v>
      </c>
      <c r="M100" s="106"/>
      <c r="N100" s="195"/>
      <c r="O100" s="63"/>
      <c r="P100" s="63"/>
      <c r="Q100" s="63"/>
      <c r="S100" s="117"/>
    </row>
    <row r="101" spans="1:20" ht="12.95" customHeight="1" x14ac:dyDescent="0.2">
      <c r="A101" s="237">
        <v>90</v>
      </c>
      <c r="B101" s="193" t="s">
        <v>273</v>
      </c>
      <c r="C101" s="193" t="s">
        <v>274</v>
      </c>
      <c r="D101" s="194" t="s">
        <v>55</v>
      </c>
      <c r="E101" s="195">
        <v>107981</v>
      </c>
      <c r="F101" s="195">
        <v>2</v>
      </c>
      <c r="G101" s="196" t="s">
        <v>56</v>
      </c>
      <c r="H101" s="196" t="s">
        <v>57</v>
      </c>
      <c r="I101" s="197" t="s">
        <v>54</v>
      </c>
      <c r="J101" s="63">
        <v>18710000</v>
      </c>
      <c r="K101" s="118">
        <v>5.4100000000000002E-2</v>
      </c>
      <c r="L101" s="119">
        <f t="shared" si="3"/>
        <v>19722000</v>
      </c>
      <c r="M101" s="106"/>
      <c r="N101" s="195"/>
      <c r="O101" s="63"/>
      <c r="P101" s="63"/>
      <c r="Q101" s="63"/>
      <c r="S101" s="117"/>
    </row>
    <row r="102" spans="1:20" ht="12.95" customHeight="1" x14ac:dyDescent="0.2">
      <c r="A102" s="237">
        <v>91</v>
      </c>
      <c r="B102" s="193" t="s">
        <v>273</v>
      </c>
      <c r="C102" s="193" t="s">
        <v>274</v>
      </c>
      <c r="D102" s="194" t="s">
        <v>58</v>
      </c>
      <c r="E102" s="195">
        <v>107981</v>
      </c>
      <c r="F102" s="195">
        <v>2</v>
      </c>
      <c r="G102" s="196" t="s">
        <v>59</v>
      </c>
      <c r="H102" s="196" t="s">
        <v>60</v>
      </c>
      <c r="I102" s="197" t="s">
        <v>54</v>
      </c>
      <c r="J102" s="63">
        <v>18710000</v>
      </c>
      <c r="K102" s="118">
        <v>0.04</v>
      </c>
      <c r="L102" s="119">
        <f t="shared" si="3"/>
        <v>19458000</v>
      </c>
      <c r="M102" s="106"/>
      <c r="N102" s="195"/>
      <c r="O102" s="63"/>
      <c r="P102" s="63"/>
      <c r="Q102" s="63"/>
      <c r="R102" s="203"/>
      <c r="S102" s="117"/>
    </row>
    <row r="103" spans="1:20" ht="12.95" customHeight="1" x14ac:dyDescent="0.2">
      <c r="A103" s="237">
        <v>92</v>
      </c>
      <c r="B103" s="193" t="s">
        <v>275</v>
      </c>
      <c r="C103" s="193" t="s">
        <v>276</v>
      </c>
      <c r="D103" s="194" t="s">
        <v>51</v>
      </c>
      <c r="E103" s="195">
        <v>8124</v>
      </c>
      <c r="F103" s="195">
        <v>2</v>
      </c>
      <c r="G103" s="196" t="s">
        <v>52</v>
      </c>
      <c r="H103" s="196" t="s">
        <v>53</v>
      </c>
      <c r="I103" s="197" t="s">
        <v>54</v>
      </c>
      <c r="J103" s="63">
        <v>18542000</v>
      </c>
      <c r="K103" s="118">
        <v>5.4100000000000002E-2</v>
      </c>
      <c r="L103" s="119">
        <f t="shared" si="3"/>
        <v>19545000</v>
      </c>
      <c r="M103" s="106"/>
      <c r="N103" s="195"/>
      <c r="O103" s="63"/>
      <c r="P103" s="63"/>
      <c r="Q103" s="63"/>
      <c r="S103" s="117"/>
    </row>
    <row r="104" spans="1:20" ht="12.95" customHeight="1" x14ac:dyDescent="0.2">
      <c r="A104" s="237">
        <v>93</v>
      </c>
      <c r="B104" s="193" t="s">
        <v>275</v>
      </c>
      <c r="C104" s="193" t="s">
        <v>276</v>
      </c>
      <c r="D104" s="194" t="s">
        <v>55</v>
      </c>
      <c r="E104" s="195">
        <v>8124</v>
      </c>
      <c r="F104" s="195">
        <v>2</v>
      </c>
      <c r="G104" s="196" t="s">
        <v>56</v>
      </c>
      <c r="H104" s="196" t="s">
        <v>57</v>
      </c>
      <c r="I104" s="197" t="s">
        <v>54</v>
      </c>
      <c r="J104" s="63">
        <v>18710000</v>
      </c>
      <c r="K104" s="118">
        <v>5.4100000000000002E-2</v>
      </c>
      <c r="L104" s="119">
        <f t="shared" si="3"/>
        <v>19722000</v>
      </c>
      <c r="M104" s="106"/>
      <c r="N104" s="195"/>
      <c r="O104" s="63"/>
      <c r="P104" s="63"/>
      <c r="Q104" s="63"/>
      <c r="S104" s="117"/>
    </row>
    <row r="105" spans="1:20" ht="12.95" customHeight="1" x14ac:dyDescent="0.2">
      <c r="A105" s="237">
        <v>94</v>
      </c>
      <c r="B105" s="198" t="s">
        <v>275</v>
      </c>
      <c r="C105" s="198" t="s">
        <v>276</v>
      </c>
      <c r="D105" s="199" t="s">
        <v>58</v>
      </c>
      <c r="E105" s="200">
        <v>8124</v>
      </c>
      <c r="F105" s="200">
        <v>2</v>
      </c>
      <c r="G105" s="201" t="s">
        <v>59</v>
      </c>
      <c r="H105" s="201" t="s">
        <v>60</v>
      </c>
      <c r="I105" s="202" t="s">
        <v>54</v>
      </c>
      <c r="J105" s="71">
        <v>18710000</v>
      </c>
      <c r="K105" s="120">
        <v>6.4100000000000004E-2</v>
      </c>
      <c r="L105" s="121">
        <f t="shared" si="3"/>
        <v>19909000</v>
      </c>
      <c r="M105" s="74"/>
      <c r="N105" s="200">
        <f>ROUND((S105/L105),0)</f>
        <v>70</v>
      </c>
      <c r="O105" s="71">
        <f>L105*N105</f>
        <v>1393630000</v>
      </c>
      <c r="P105" s="71">
        <f>+(J105+(J105*$P$10))*N105</f>
        <v>1380554770</v>
      </c>
      <c r="Q105" s="71">
        <f>O105-P105</f>
        <v>13075230</v>
      </c>
      <c r="R105" s="203"/>
      <c r="S105" s="117">
        <v>1395762000</v>
      </c>
      <c r="T105" s="175">
        <v>70</v>
      </c>
    </row>
    <row r="106" spans="1:20" ht="12.95" customHeight="1" x14ac:dyDescent="0.2">
      <c r="A106" s="237">
        <v>95</v>
      </c>
      <c r="B106" s="193" t="s">
        <v>277</v>
      </c>
      <c r="C106" s="193" t="s">
        <v>278</v>
      </c>
      <c r="D106" s="194" t="s">
        <v>51</v>
      </c>
      <c r="E106" s="195">
        <v>1007</v>
      </c>
      <c r="F106" s="195">
        <v>2</v>
      </c>
      <c r="G106" s="196" t="s">
        <v>52</v>
      </c>
      <c r="H106" s="196" t="s">
        <v>53</v>
      </c>
      <c r="I106" s="197" t="s">
        <v>54</v>
      </c>
      <c r="J106" s="63">
        <v>15466000</v>
      </c>
      <c r="K106" s="118">
        <v>5.4100000000000002E-2</v>
      </c>
      <c r="L106" s="119">
        <f t="shared" si="3"/>
        <v>16303000</v>
      </c>
      <c r="M106" s="106"/>
      <c r="N106" s="195"/>
      <c r="O106" s="63"/>
      <c r="P106" s="63"/>
      <c r="Q106" s="63"/>
      <c r="S106" s="117"/>
    </row>
    <row r="107" spans="1:20" ht="12.95" customHeight="1" x14ac:dyDescent="0.2">
      <c r="A107" s="237">
        <v>96</v>
      </c>
      <c r="B107" s="193" t="s">
        <v>277</v>
      </c>
      <c r="C107" s="193" t="s">
        <v>278</v>
      </c>
      <c r="D107" s="194" t="s">
        <v>55</v>
      </c>
      <c r="E107" s="195">
        <v>1007</v>
      </c>
      <c r="F107" s="195">
        <v>2</v>
      </c>
      <c r="G107" s="196" t="s">
        <v>56</v>
      </c>
      <c r="H107" s="196" t="s">
        <v>57</v>
      </c>
      <c r="I107" s="197" t="s">
        <v>54</v>
      </c>
      <c r="J107" s="63">
        <v>15606000</v>
      </c>
      <c r="K107" s="118">
        <v>5.4100000000000002E-2</v>
      </c>
      <c r="L107" s="119">
        <f t="shared" si="3"/>
        <v>16450000</v>
      </c>
      <c r="M107" s="106"/>
      <c r="N107" s="195"/>
      <c r="O107" s="63"/>
      <c r="P107" s="63"/>
      <c r="Q107" s="63"/>
      <c r="S107" s="117"/>
    </row>
    <row r="108" spans="1:20" ht="12.95" customHeight="1" x14ac:dyDescent="0.2">
      <c r="A108" s="237">
        <v>97</v>
      </c>
      <c r="B108" s="193" t="s">
        <v>277</v>
      </c>
      <c r="C108" s="193" t="s">
        <v>278</v>
      </c>
      <c r="D108" s="194" t="s">
        <v>58</v>
      </c>
      <c r="E108" s="195">
        <v>1007</v>
      </c>
      <c r="F108" s="195">
        <v>2</v>
      </c>
      <c r="G108" s="196" t="s">
        <v>59</v>
      </c>
      <c r="H108" s="196" t="s">
        <v>60</v>
      </c>
      <c r="I108" s="197" t="s">
        <v>54</v>
      </c>
      <c r="J108" s="63">
        <v>13000000</v>
      </c>
      <c r="K108" s="118">
        <v>0.04</v>
      </c>
      <c r="L108" s="119">
        <f t="shared" si="3"/>
        <v>13520000</v>
      </c>
      <c r="M108" s="106"/>
      <c r="N108" s="195"/>
      <c r="O108" s="63"/>
      <c r="P108" s="63"/>
      <c r="Q108" s="63"/>
      <c r="R108" s="203"/>
      <c r="S108" s="117"/>
    </row>
    <row r="109" spans="1:20" ht="12.95" customHeight="1" x14ac:dyDescent="0.2">
      <c r="A109" s="237">
        <v>98</v>
      </c>
      <c r="B109" s="193" t="s">
        <v>279</v>
      </c>
      <c r="C109" s="193" t="s">
        <v>280</v>
      </c>
      <c r="D109" s="194" t="s">
        <v>51</v>
      </c>
      <c r="E109" s="195">
        <v>8579</v>
      </c>
      <c r="F109" s="195">
        <v>2</v>
      </c>
      <c r="G109" s="196" t="s">
        <v>52</v>
      </c>
      <c r="H109" s="196" t="s">
        <v>53</v>
      </c>
      <c r="I109" s="197" t="s">
        <v>54</v>
      </c>
      <c r="J109" s="63">
        <v>18542000</v>
      </c>
      <c r="K109" s="118">
        <v>5.4100000000000002E-2</v>
      </c>
      <c r="L109" s="119">
        <f t="shared" si="3"/>
        <v>19545000</v>
      </c>
      <c r="M109" s="106"/>
      <c r="N109" s="195"/>
      <c r="O109" s="63"/>
      <c r="P109" s="63"/>
      <c r="Q109" s="63"/>
      <c r="S109" s="117"/>
    </row>
    <row r="110" spans="1:20" ht="12.95" customHeight="1" x14ac:dyDescent="0.2">
      <c r="A110" s="237">
        <v>99</v>
      </c>
      <c r="B110" s="193" t="s">
        <v>279</v>
      </c>
      <c r="C110" s="193" t="s">
        <v>280</v>
      </c>
      <c r="D110" s="194" t="s">
        <v>55</v>
      </c>
      <c r="E110" s="195">
        <v>8579</v>
      </c>
      <c r="F110" s="195">
        <v>2</v>
      </c>
      <c r="G110" s="196" t="s">
        <v>56</v>
      </c>
      <c r="H110" s="196" t="s">
        <v>57</v>
      </c>
      <c r="I110" s="197" t="s">
        <v>54</v>
      </c>
      <c r="J110" s="63">
        <v>18710000</v>
      </c>
      <c r="K110" s="118">
        <v>5.4100000000000002E-2</v>
      </c>
      <c r="L110" s="119">
        <f t="shared" si="3"/>
        <v>19722000</v>
      </c>
      <c r="M110" s="106"/>
      <c r="N110" s="195"/>
      <c r="O110" s="63"/>
      <c r="P110" s="63"/>
      <c r="Q110" s="63"/>
      <c r="S110" s="117"/>
    </row>
    <row r="111" spans="1:20" ht="12.95" customHeight="1" x14ac:dyDescent="0.2">
      <c r="A111" s="237">
        <v>100</v>
      </c>
      <c r="B111" s="193" t="s">
        <v>279</v>
      </c>
      <c r="C111" s="193" t="s">
        <v>280</v>
      </c>
      <c r="D111" s="194" t="s">
        <v>58</v>
      </c>
      <c r="E111" s="195">
        <v>8579</v>
      </c>
      <c r="F111" s="195">
        <v>2</v>
      </c>
      <c r="G111" s="196" t="s">
        <v>59</v>
      </c>
      <c r="H111" s="196" t="s">
        <v>60</v>
      </c>
      <c r="I111" s="197" t="s">
        <v>54</v>
      </c>
      <c r="J111" s="63">
        <v>18710000</v>
      </c>
      <c r="K111" s="118">
        <v>0.04</v>
      </c>
      <c r="L111" s="119">
        <f t="shared" si="3"/>
        <v>19458000</v>
      </c>
      <c r="M111" s="106"/>
      <c r="N111" s="195"/>
      <c r="O111" s="63"/>
      <c r="P111" s="63"/>
      <c r="Q111" s="63"/>
      <c r="R111" s="203"/>
      <c r="S111" s="117"/>
    </row>
    <row r="112" spans="1:20" ht="12.95" customHeight="1" x14ac:dyDescent="0.2">
      <c r="A112" s="237">
        <v>101</v>
      </c>
      <c r="B112" s="193" t="s">
        <v>281</v>
      </c>
      <c r="C112" s="193" t="s">
        <v>282</v>
      </c>
      <c r="D112" s="194" t="s">
        <v>51</v>
      </c>
      <c r="E112" s="195">
        <v>107710</v>
      </c>
      <c r="F112" s="195">
        <v>2</v>
      </c>
      <c r="G112" s="196" t="s">
        <v>52</v>
      </c>
      <c r="H112" s="196" t="s">
        <v>53</v>
      </c>
      <c r="I112" s="197" t="s">
        <v>54</v>
      </c>
      <c r="J112" s="63">
        <v>18542000</v>
      </c>
      <c r="K112" s="118">
        <v>5.4100000000000002E-2</v>
      </c>
      <c r="L112" s="119">
        <f t="shared" si="3"/>
        <v>19545000</v>
      </c>
      <c r="M112" s="106"/>
      <c r="N112" s="195"/>
      <c r="O112" s="63"/>
      <c r="P112" s="63"/>
      <c r="Q112" s="63"/>
      <c r="S112" s="117"/>
    </row>
    <row r="113" spans="1:20" ht="12.95" customHeight="1" x14ac:dyDescent="0.2">
      <c r="A113" s="237">
        <v>102</v>
      </c>
      <c r="B113" s="193" t="s">
        <v>281</v>
      </c>
      <c r="C113" s="193" t="s">
        <v>282</v>
      </c>
      <c r="D113" s="194" t="s">
        <v>55</v>
      </c>
      <c r="E113" s="195">
        <v>107710</v>
      </c>
      <c r="F113" s="195">
        <v>2</v>
      </c>
      <c r="G113" s="196" t="s">
        <v>56</v>
      </c>
      <c r="H113" s="196" t="s">
        <v>57</v>
      </c>
      <c r="I113" s="197" t="s">
        <v>54</v>
      </c>
      <c r="J113" s="63">
        <v>18710000</v>
      </c>
      <c r="K113" s="118">
        <v>5.4100000000000002E-2</v>
      </c>
      <c r="L113" s="119">
        <f t="shared" si="3"/>
        <v>19722000</v>
      </c>
      <c r="M113" s="106"/>
      <c r="N113" s="195"/>
      <c r="O113" s="63"/>
      <c r="P113" s="63"/>
      <c r="Q113" s="63"/>
      <c r="S113" s="117"/>
    </row>
    <row r="114" spans="1:20" ht="12.95" customHeight="1" x14ac:dyDescent="0.2">
      <c r="A114" s="237">
        <v>103</v>
      </c>
      <c r="B114" s="198" t="s">
        <v>281</v>
      </c>
      <c r="C114" s="198" t="s">
        <v>282</v>
      </c>
      <c r="D114" s="199" t="s">
        <v>58</v>
      </c>
      <c r="E114" s="200">
        <v>107710</v>
      </c>
      <c r="F114" s="200">
        <v>2</v>
      </c>
      <c r="G114" s="201" t="s">
        <v>59</v>
      </c>
      <c r="H114" s="201" t="s">
        <v>60</v>
      </c>
      <c r="I114" s="202" t="s">
        <v>54</v>
      </c>
      <c r="J114" s="71">
        <v>18710000</v>
      </c>
      <c r="K114" s="120">
        <v>6.4100000000000004E-2</v>
      </c>
      <c r="L114" s="121">
        <f t="shared" si="3"/>
        <v>19909000</v>
      </c>
      <c r="M114" s="74"/>
      <c r="N114" s="200">
        <f>ROUND((S114/L114),0)</f>
        <v>60</v>
      </c>
      <c r="O114" s="71">
        <f>L114*N114</f>
        <v>1194540000</v>
      </c>
      <c r="P114" s="71">
        <f>+(J114+(J114*$P$10))*N114</f>
        <v>1183332660</v>
      </c>
      <c r="Q114" s="71">
        <f>O114-P114</f>
        <v>11207340</v>
      </c>
      <c r="R114" s="203"/>
      <c r="S114" s="117">
        <v>1195003300</v>
      </c>
      <c r="T114" s="175">
        <v>60</v>
      </c>
    </row>
    <row r="115" spans="1:20" ht="12.95" customHeight="1" x14ac:dyDescent="0.2">
      <c r="A115" s="237">
        <v>104</v>
      </c>
      <c r="B115" s="193" t="s">
        <v>283</v>
      </c>
      <c r="C115" s="193" t="s">
        <v>284</v>
      </c>
      <c r="D115" s="194" t="s">
        <v>51</v>
      </c>
      <c r="E115" s="195">
        <v>10940</v>
      </c>
      <c r="F115" s="195">
        <v>2</v>
      </c>
      <c r="G115" s="196" t="s">
        <v>52</v>
      </c>
      <c r="H115" s="196" t="s">
        <v>53</v>
      </c>
      <c r="I115" s="197" t="s">
        <v>54</v>
      </c>
      <c r="J115" s="63">
        <v>13313000</v>
      </c>
      <c r="K115" s="118">
        <v>5.4100000000000002E-2</v>
      </c>
      <c r="L115" s="119">
        <f t="shared" si="3"/>
        <v>14033000</v>
      </c>
      <c r="M115" s="106"/>
      <c r="N115" s="195"/>
      <c r="O115" s="63"/>
      <c r="P115" s="63"/>
      <c r="Q115" s="63"/>
      <c r="S115" s="117"/>
    </row>
    <row r="116" spans="1:20" ht="12.95" customHeight="1" x14ac:dyDescent="0.2">
      <c r="A116" s="237">
        <v>105</v>
      </c>
      <c r="B116" s="193" t="s">
        <v>283</v>
      </c>
      <c r="C116" s="193" t="s">
        <v>284</v>
      </c>
      <c r="D116" s="194" t="s">
        <v>55</v>
      </c>
      <c r="E116" s="195">
        <v>10940</v>
      </c>
      <c r="F116" s="195">
        <v>2</v>
      </c>
      <c r="G116" s="196" t="s">
        <v>56</v>
      </c>
      <c r="H116" s="196" t="s">
        <v>57</v>
      </c>
      <c r="I116" s="197" t="s">
        <v>54</v>
      </c>
      <c r="J116" s="63">
        <v>13433000</v>
      </c>
      <c r="K116" s="118">
        <v>5.4100000000000002E-2</v>
      </c>
      <c r="L116" s="119">
        <f t="shared" si="3"/>
        <v>14160000</v>
      </c>
      <c r="M116" s="106"/>
      <c r="N116" s="195"/>
      <c r="O116" s="63"/>
      <c r="P116" s="63"/>
      <c r="Q116" s="63"/>
      <c r="S116" s="117"/>
    </row>
    <row r="117" spans="1:20" ht="12.95" customHeight="1" x14ac:dyDescent="0.2">
      <c r="A117" s="237">
        <v>106</v>
      </c>
      <c r="B117" s="198" t="s">
        <v>283</v>
      </c>
      <c r="C117" s="198" t="s">
        <v>284</v>
      </c>
      <c r="D117" s="199" t="s">
        <v>58</v>
      </c>
      <c r="E117" s="200">
        <v>10940</v>
      </c>
      <c r="F117" s="200">
        <v>2</v>
      </c>
      <c r="G117" s="201" t="s">
        <v>59</v>
      </c>
      <c r="H117" s="201" t="s">
        <v>60</v>
      </c>
      <c r="I117" s="202" t="s">
        <v>54</v>
      </c>
      <c r="J117" s="71">
        <v>13433000</v>
      </c>
      <c r="K117" s="120">
        <v>6.4100000000000004E-2</v>
      </c>
      <c r="L117" s="121">
        <f t="shared" si="3"/>
        <v>14294000</v>
      </c>
      <c r="M117" s="74"/>
      <c r="N117" s="200">
        <f>ROUND((S117/L117),0)</f>
        <v>14</v>
      </c>
      <c r="O117" s="71">
        <f>L117*N117</f>
        <v>200116000</v>
      </c>
      <c r="P117" s="71">
        <f>+(J117+(J117*$P$10))*N117</f>
        <v>198236154.20000002</v>
      </c>
      <c r="Q117" s="71">
        <f>O117-P117</f>
        <v>1879845.7999999821</v>
      </c>
      <c r="R117" s="203"/>
      <c r="S117" s="117">
        <v>198804000</v>
      </c>
      <c r="T117" s="175">
        <v>14</v>
      </c>
    </row>
    <row r="118" spans="1:20" ht="12.95" customHeight="1" x14ac:dyDescent="0.2">
      <c r="A118" s="237">
        <v>107</v>
      </c>
      <c r="B118" s="193" t="s">
        <v>285</v>
      </c>
      <c r="C118" s="193" t="s">
        <v>286</v>
      </c>
      <c r="D118" s="194" t="s">
        <v>51</v>
      </c>
      <c r="E118" s="195">
        <v>101893</v>
      </c>
      <c r="F118" s="195">
        <v>4</v>
      </c>
      <c r="G118" s="196" t="s">
        <v>52</v>
      </c>
      <c r="H118" s="196" t="s">
        <v>53</v>
      </c>
      <c r="I118" s="197" t="s">
        <v>54</v>
      </c>
      <c r="J118" s="63">
        <v>27881000</v>
      </c>
      <c r="K118" s="118">
        <v>5.4100000000000002E-2</v>
      </c>
      <c r="L118" s="119">
        <f t="shared" si="3"/>
        <v>29389000</v>
      </c>
      <c r="M118" s="106"/>
      <c r="N118" s="195"/>
      <c r="O118" s="63"/>
      <c r="P118" s="63"/>
      <c r="Q118" s="63"/>
      <c r="S118" s="117"/>
    </row>
    <row r="119" spans="1:20" ht="12.95" customHeight="1" x14ac:dyDescent="0.2">
      <c r="A119" s="237">
        <v>108</v>
      </c>
      <c r="B119" s="193" t="s">
        <v>285</v>
      </c>
      <c r="C119" s="193" t="s">
        <v>286</v>
      </c>
      <c r="D119" s="194" t="s">
        <v>55</v>
      </c>
      <c r="E119" s="195">
        <v>101893</v>
      </c>
      <c r="F119" s="195">
        <v>4</v>
      </c>
      <c r="G119" s="196" t="s">
        <v>56</v>
      </c>
      <c r="H119" s="196" t="s">
        <v>57</v>
      </c>
      <c r="I119" s="197" t="s">
        <v>54</v>
      </c>
      <c r="J119" s="63">
        <v>28133000</v>
      </c>
      <c r="K119" s="118">
        <v>5.4100000000000002E-2</v>
      </c>
      <c r="L119" s="119">
        <f t="shared" si="3"/>
        <v>29655000</v>
      </c>
      <c r="M119" s="106"/>
      <c r="N119" s="195"/>
      <c r="O119" s="63"/>
      <c r="P119" s="63"/>
      <c r="Q119" s="63"/>
      <c r="S119" s="117"/>
    </row>
    <row r="120" spans="1:20" ht="12.95" customHeight="1" x14ac:dyDescent="0.2">
      <c r="A120" s="237">
        <v>109</v>
      </c>
      <c r="B120" s="193" t="s">
        <v>285</v>
      </c>
      <c r="C120" s="193" t="s">
        <v>286</v>
      </c>
      <c r="D120" s="194" t="s">
        <v>58</v>
      </c>
      <c r="E120" s="195">
        <v>101893</v>
      </c>
      <c r="F120" s="195">
        <v>4</v>
      </c>
      <c r="G120" s="196" t="s">
        <v>59</v>
      </c>
      <c r="H120" s="196" t="s">
        <v>60</v>
      </c>
      <c r="I120" s="197" t="s">
        <v>54</v>
      </c>
      <c r="J120" s="63">
        <v>28133000</v>
      </c>
      <c r="K120" s="118">
        <v>0.04</v>
      </c>
      <c r="L120" s="119">
        <f t="shared" si="3"/>
        <v>29258000</v>
      </c>
      <c r="M120" s="106"/>
      <c r="N120" s="195"/>
      <c r="O120" s="63"/>
      <c r="P120" s="63"/>
      <c r="Q120" s="63"/>
      <c r="R120" s="203"/>
      <c r="S120" s="117"/>
    </row>
    <row r="121" spans="1:20" ht="12.95" customHeight="1" x14ac:dyDescent="0.2">
      <c r="A121" s="237">
        <v>110</v>
      </c>
      <c r="B121" s="193" t="s">
        <v>287</v>
      </c>
      <c r="C121" s="193" t="s">
        <v>288</v>
      </c>
      <c r="D121" s="194" t="s">
        <v>51</v>
      </c>
      <c r="E121" s="195">
        <v>53795</v>
      </c>
      <c r="F121" s="195">
        <v>3</v>
      </c>
      <c r="G121" s="196" t="s">
        <v>52</v>
      </c>
      <c r="H121" s="196" t="s">
        <v>53</v>
      </c>
      <c r="I121" s="197" t="s">
        <v>54</v>
      </c>
      <c r="J121" s="63">
        <v>16970000</v>
      </c>
      <c r="K121" s="118">
        <v>5.4100000000000002E-2</v>
      </c>
      <c r="L121" s="119">
        <f t="shared" si="3"/>
        <v>17888000</v>
      </c>
      <c r="M121" s="106"/>
      <c r="N121" s="195"/>
      <c r="O121" s="63"/>
      <c r="P121" s="63"/>
      <c r="Q121" s="63"/>
      <c r="S121" s="117"/>
    </row>
    <row r="122" spans="1:20" ht="12.95" customHeight="1" x14ac:dyDescent="0.2">
      <c r="A122" s="237">
        <v>111</v>
      </c>
      <c r="B122" s="193" t="s">
        <v>287</v>
      </c>
      <c r="C122" s="193" t="s">
        <v>288</v>
      </c>
      <c r="D122" s="194" t="s">
        <v>55</v>
      </c>
      <c r="E122" s="195">
        <v>53795</v>
      </c>
      <c r="F122" s="195">
        <v>3</v>
      </c>
      <c r="G122" s="196" t="s">
        <v>56</v>
      </c>
      <c r="H122" s="196" t="s">
        <v>57</v>
      </c>
      <c r="I122" s="197" t="s">
        <v>54</v>
      </c>
      <c r="J122" s="63">
        <v>17123000</v>
      </c>
      <c r="K122" s="118">
        <v>5.4100000000000002E-2</v>
      </c>
      <c r="L122" s="119">
        <f t="shared" si="3"/>
        <v>18049000</v>
      </c>
      <c r="M122" s="106"/>
      <c r="N122" s="195"/>
      <c r="O122" s="63"/>
      <c r="P122" s="63"/>
      <c r="Q122" s="63"/>
      <c r="S122" s="117"/>
    </row>
    <row r="123" spans="1:20" ht="12.95" customHeight="1" x14ac:dyDescent="0.2">
      <c r="A123" s="237">
        <v>112</v>
      </c>
      <c r="B123" s="193" t="s">
        <v>287</v>
      </c>
      <c r="C123" s="193" t="s">
        <v>288</v>
      </c>
      <c r="D123" s="194" t="s">
        <v>58</v>
      </c>
      <c r="E123" s="195">
        <v>53795</v>
      </c>
      <c r="F123" s="195">
        <v>3</v>
      </c>
      <c r="G123" s="196" t="s">
        <v>59</v>
      </c>
      <c r="H123" s="196" t="s">
        <v>60</v>
      </c>
      <c r="I123" s="197" t="s">
        <v>54</v>
      </c>
      <c r="J123" s="63">
        <v>14000000</v>
      </c>
      <c r="K123" s="118">
        <v>0.04</v>
      </c>
      <c r="L123" s="119">
        <f t="shared" si="3"/>
        <v>14560000</v>
      </c>
      <c r="M123" s="106"/>
      <c r="N123" s="195"/>
      <c r="O123" s="63"/>
      <c r="P123" s="63"/>
      <c r="Q123" s="63"/>
      <c r="R123" s="203"/>
      <c r="S123" s="117"/>
    </row>
    <row r="124" spans="1:20" ht="12.95" customHeight="1" x14ac:dyDescent="0.2">
      <c r="A124" s="237">
        <v>113</v>
      </c>
      <c r="B124" s="193" t="s">
        <v>289</v>
      </c>
      <c r="C124" s="193" t="s">
        <v>290</v>
      </c>
      <c r="D124" s="194" t="s">
        <v>51</v>
      </c>
      <c r="E124" s="195">
        <v>101893</v>
      </c>
      <c r="F124" s="195">
        <v>3</v>
      </c>
      <c r="G124" s="196" t="s">
        <v>52</v>
      </c>
      <c r="H124" s="196" t="s">
        <v>53</v>
      </c>
      <c r="I124" s="197" t="s">
        <v>54</v>
      </c>
      <c r="J124" s="63">
        <v>54567000</v>
      </c>
      <c r="K124" s="118">
        <v>5.4100000000000002E-2</v>
      </c>
      <c r="L124" s="119">
        <f t="shared" si="3"/>
        <v>57519000</v>
      </c>
      <c r="M124" s="106"/>
      <c r="N124" s="195"/>
      <c r="O124" s="63"/>
      <c r="P124" s="63"/>
      <c r="Q124" s="63"/>
      <c r="S124" s="117"/>
    </row>
    <row r="125" spans="1:20" ht="12.95" customHeight="1" x14ac:dyDescent="0.2">
      <c r="A125" s="237">
        <v>114</v>
      </c>
      <c r="B125" s="193" t="s">
        <v>289</v>
      </c>
      <c r="C125" s="193" t="s">
        <v>290</v>
      </c>
      <c r="D125" s="194" t="s">
        <v>55</v>
      </c>
      <c r="E125" s="195">
        <v>101893</v>
      </c>
      <c r="F125" s="195">
        <v>3</v>
      </c>
      <c r="G125" s="196" t="s">
        <v>56</v>
      </c>
      <c r="H125" s="196" t="s">
        <v>57</v>
      </c>
      <c r="I125" s="197" t="s">
        <v>54</v>
      </c>
      <c r="J125" s="63">
        <v>54567000</v>
      </c>
      <c r="K125" s="118">
        <v>0</v>
      </c>
      <c r="L125" s="119">
        <f t="shared" si="3"/>
        <v>54567000</v>
      </c>
      <c r="M125" s="106"/>
      <c r="N125" s="195"/>
      <c r="O125" s="63"/>
      <c r="P125" s="63"/>
      <c r="Q125" s="63"/>
      <c r="S125" s="117"/>
    </row>
    <row r="126" spans="1:20" ht="12.95" customHeight="1" x14ac:dyDescent="0.2">
      <c r="A126" s="237">
        <v>115</v>
      </c>
      <c r="B126" s="198" t="s">
        <v>289</v>
      </c>
      <c r="C126" s="198" t="s">
        <v>290</v>
      </c>
      <c r="D126" s="199" t="s">
        <v>58</v>
      </c>
      <c r="E126" s="200">
        <v>101893</v>
      </c>
      <c r="F126" s="200">
        <v>3</v>
      </c>
      <c r="G126" s="201" t="s">
        <v>59</v>
      </c>
      <c r="H126" s="201" t="s">
        <v>60</v>
      </c>
      <c r="I126" s="202" t="s">
        <v>54</v>
      </c>
      <c r="J126" s="71">
        <v>54567000</v>
      </c>
      <c r="K126" s="120">
        <v>6.4100000000000004E-2</v>
      </c>
      <c r="L126" s="121">
        <f t="shared" si="3"/>
        <v>58065000</v>
      </c>
      <c r="M126" s="74"/>
      <c r="N126" s="200">
        <f>ROUND((S126/L126),0)</f>
        <v>0</v>
      </c>
      <c r="O126" s="71">
        <f>L126*N126</f>
        <v>0</v>
      </c>
      <c r="P126" s="71">
        <f>+(J126+(J126*$P$10))*N126</f>
        <v>0</v>
      </c>
      <c r="Q126" s="71">
        <f>O126-P126</f>
        <v>0</v>
      </c>
      <c r="R126" s="203"/>
      <c r="S126" s="117">
        <v>0</v>
      </c>
      <c r="T126" s="175">
        <v>0</v>
      </c>
    </row>
    <row r="127" spans="1:20" ht="12.95" customHeight="1" x14ac:dyDescent="0.2">
      <c r="A127" s="237">
        <v>116</v>
      </c>
      <c r="B127" s="193" t="s">
        <v>291</v>
      </c>
      <c r="C127" s="193" t="s">
        <v>292</v>
      </c>
      <c r="D127" s="194" t="s">
        <v>51</v>
      </c>
      <c r="E127" s="195">
        <v>109197</v>
      </c>
      <c r="F127" s="195">
        <v>3</v>
      </c>
      <c r="G127" s="196" t="s">
        <v>52</v>
      </c>
      <c r="H127" s="196" t="s">
        <v>53</v>
      </c>
      <c r="I127" s="197" t="s">
        <v>54</v>
      </c>
      <c r="J127" s="63">
        <v>22236000</v>
      </c>
      <c r="K127" s="118">
        <v>5.4100000000000002E-2</v>
      </c>
      <c r="L127" s="119">
        <f t="shared" si="3"/>
        <v>23439000</v>
      </c>
      <c r="M127" s="106"/>
      <c r="N127" s="195"/>
      <c r="O127" s="63"/>
      <c r="P127" s="63"/>
      <c r="Q127" s="63"/>
      <c r="S127" s="117"/>
    </row>
    <row r="128" spans="1:20" ht="12.95" customHeight="1" x14ac:dyDescent="0.2">
      <c r="A128" s="237">
        <v>117</v>
      </c>
      <c r="B128" s="193" t="s">
        <v>291</v>
      </c>
      <c r="C128" s="193" t="s">
        <v>292</v>
      </c>
      <c r="D128" s="194" t="s">
        <v>55</v>
      </c>
      <c r="E128" s="195">
        <v>109197</v>
      </c>
      <c r="F128" s="195">
        <v>3</v>
      </c>
      <c r="G128" s="196" t="s">
        <v>56</v>
      </c>
      <c r="H128" s="196" t="s">
        <v>57</v>
      </c>
      <c r="I128" s="197" t="s">
        <v>54</v>
      </c>
      <c r="J128" s="63">
        <v>22438000</v>
      </c>
      <c r="K128" s="118">
        <v>5.4100000000000002E-2</v>
      </c>
      <c r="L128" s="119">
        <f t="shared" si="3"/>
        <v>23652000</v>
      </c>
      <c r="M128" s="106"/>
      <c r="N128" s="195"/>
      <c r="O128" s="63"/>
      <c r="P128" s="63"/>
      <c r="Q128" s="63"/>
      <c r="S128" s="117"/>
    </row>
    <row r="129" spans="1:20" ht="12.95" customHeight="1" x14ac:dyDescent="0.2">
      <c r="A129" s="237">
        <v>118</v>
      </c>
      <c r="B129" s="193" t="s">
        <v>291</v>
      </c>
      <c r="C129" s="193" t="s">
        <v>292</v>
      </c>
      <c r="D129" s="194" t="s">
        <v>58</v>
      </c>
      <c r="E129" s="195">
        <v>109197</v>
      </c>
      <c r="F129" s="195">
        <v>3</v>
      </c>
      <c r="G129" s="196" t="s">
        <v>59</v>
      </c>
      <c r="H129" s="196" t="s">
        <v>60</v>
      </c>
      <c r="I129" s="197" t="s">
        <v>54</v>
      </c>
      <c r="J129" s="63">
        <v>22438000</v>
      </c>
      <c r="K129" s="118">
        <v>0.04</v>
      </c>
      <c r="L129" s="119">
        <f t="shared" si="3"/>
        <v>23336000</v>
      </c>
      <c r="M129" s="106"/>
      <c r="N129" s="195"/>
      <c r="O129" s="63"/>
      <c r="P129" s="63"/>
      <c r="Q129" s="63"/>
      <c r="R129" s="203"/>
      <c r="S129" s="117"/>
    </row>
    <row r="130" spans="1:20" ht="12.95" customHeight="1" x14ac:dyDescent="0.2">
      <c r="A130" s="237">
        <v>119</v>
      </c>
      <c r="B130" s="193" t="s">
        <v>293</v>
      </c>
      <c r="C130" s="193" t="s">
        <v>294</v>
      </c>
      <c r="D130" s="194" t="s">
        <v>51</v>
      </c>
      <c r="E130" s="195">
        <v>1027</v>
      </c>
      <c r="F130" s="195">
        <v>3</v>
      </c>
      <c r="G130" s="196" t="s">
        <v>52</v>
      </c>
      <c r="H130" s="196" t="s">
        <v>53</v>
      </c>
      <c r="I130" s="197" t="s">
        <v>54</v>
      </c>
      <c r="J130" s="63">
        <v>17179000</v>
      </c>
      <c r="K130" s="118">
        <v>5.4100000000000002E-2</v>
      </c>
      <c r="L130" s="119">
        <f t="shared" si="3"/>
        <v>18108000</v>
      </c>
      <c r="M130" s="106"/>
      <c r="N130" s="195"/>
      <c r="O130" s="63"/>
      <c r="P130" s="63"/>
      <c r="Q130" s="63"/>
      <c r="S130" s="117"/>
    </row>
    <row r="131" spans="1:20" ht="12.95" customHeight="1" x14ac:dyDescent="0.2">
      <c r="A131" s="237">
        <v>120</v>
      </c>
      <c r="B131" s="193" t="s">
        <v>293</v>
      </c>
      <c r="C131" s="193" t="s">
        <v>294</v>
      </c>
      <c r="D131" s="194" t="s">
        <v>55</v>
      </c>
      <c r="E131" s="195">
        <v>1027</v>
      </c>
      <c r="F131" s="195">
        <v>3</v>
      </c>
      <c r="G131" s="196" t="s">
        <v>56</v>
      </c>
      <c r="H131" s="196" t="s">
        <v>57</v>
      </c>
      <c r="I131" s="197" t="s">
        <v>54</v>
      </c>
      <c r="J131" s="63">
        <v>13858000</v>
      </c>
      <c r="K131" s="118">
        <v>5.4100000000000002E-2</v>
      </c>
      <c r="L131" s="119">
        <f t="shared" ref="L131:L142" si="4">+ROUND((J131*K131)+J131,-3)</f>
        <v>14608000</v>
      </c>
      <c r="M131" s="106"/>
      <c r="N131" s="195"/>
      <c r="O131" s="63"/>
      <c r="P131" s="63"/>
      <c r="Q131" s="63"/>
      <c r="S131" s="117"/>
    </row>
    <row r="132" spans="1:20" ht="12.95" customHeight="1" x14ac:dyDescent="0.2">
      <c r="A132" s="237">
        <v>121</v>
      </c>
      <c r="B132" s="198" t="s">
        <v>293</v>
      </c>
      <c r="C132" s="198" t="s">
        <v>294</v>
      </c>
      <c r="D132" s="199" t="s">
        <v>58</v>
      </c>
      <c r="E132" s="200">
        <v>1027</v>
      </c>
      <c r="F132" s="200">
        <v>3</v>
      </c>
      <c r="G132" s="201" t="s">
        <v>59</v>
      </c>
      <c r="H132" s="201" t="s">
        <v>60</v>
      </c>
      <c r="I132" s="202" t="s">
        <v>54</v>
      </c>
      <c r="J132" s="71">
        <v>13858000</v>
      </c>
      <c r="K132" s="120">
        <v>6.4100000000000004E-2</v>
      </c>
      <c r="L132" s="121">
        <f t="shared" si="4"/>
        <v>14746000</v>
      </c>
      <c r="M132" s="74"/>
      <c r="N132" s="200">
        <f>ROUND((S132/L132),0)</f>
        <v>26</v>
      </c>
      <c r="O132" s="71">
        <f>L132*N132</f>
        <v>383396000</v>
      </c>
      <c r="P132" s="71">
        <f>+(J132+(J132*$P$10))*N132</f>
        <v>379800662.80000001</v>
      </c>
      <c r="Q132" s="71">
        <f>O132-P132</f>
        <v>3595337.1999999881</v>
      </c>
      <c r="R132" s="203"/>
      <c r="S132" s="117">
        <v>383864000</v>
      </c>
      <c r="T132" s="175">
        <v>26</v>
      </c>
    </row>
    <row r="133" spans="1:20" ht="12.95" customHeight="1" x14ac:dyDescent="0.2">
      <c r="A133" s="237">
        <v>122</v>
      </c>
      <c r="B133" s="193" t="s">
        <v>295</v>
      </c>
      <c r="C133" s="193" t="s">
        <v>296</v>
      </c>
      <c r="D133" s="194" t="s">
        <v>297</v>
      </c>
      <c r="E133" s="195">
        <v>52257</v>
      </c>
      <c r="F133" s="195">
        <v>3</v>
      </c>
      <c r="G133" s="196" t="s">
        <v>52</v>
      </c>
      <c r="H133" s="196" t="s">
        <v>298</v>
      </c>
      <c r="I133" s="197" t="s">
        <v>54</v>
      </c>
      <c r="J133" s="63">
        <v>10478000</v>
      </c>
      <c r="K133" s="118">
        <v>5.4100000000000002E-2</v>
      </c>
      <c r="L133" s="119">
        <f t="shared" si="4"/>
        <v>11045000</v>
      </c>
      <c r="M133" s="106"/>
      <c r="N133" s="195"/>
      <c r="O133" s="63"/>
      <c r="P133" s="63"/>
      <c r="Q133" s="63"/>
      <c r="S133" s="117"/>
    </row>
    <row r="134" spans="1:20" ht="12.95" customHeight="1" x14ac:dyDescent="0.2">
      <c r="A134" s="237">
        <v>123</v>
      </c>
      <c r="B134" s="193" t="s">
        <v>299</v>
      </c>
      <c r="C134" s="193" t="s">
        <v>300</v>
      </c>
      <c r="D134" s="194" t="s">
        <v>51</v>
      </c>
      <c r="E134" s="195">
        <v>105377</v>
      </c>
      <c r="F134" s="195">
        <v>4</v>
      </c>
      <c r="G134" s="196" t="s">
        <v>52</v>
      </c>
      <c r="H134" s="196" t="s">
        <v>53</v>
      </c>
      <c r="I134" s="197" t="s">
        <v>54</v>
      </c>
      <c r="J134" s="63">
        <v>16878000</v>
      </c>
      <c r="K134" s="118">
        <v>5.4100000000000002E-2</v>
      </c>
      <c r="L134" s="119">
        <f t="shared" si="4"/>
        <v>17791000</v>
      </c>
      <c r="M134" s="106"/>
      <c r="N134" s="195"/>
      <c r="O134" s="63"/>
      <c r="P134" s="63"/>
      <c r="Q134" s="63"/>
      <c r="S134" s="117"/>
    </row>
    <row r="135" spans="1:20" ht="12.95" customHeight="1" x14ac:dyDescent="0.2">
      <c r="A135" s="237">
        <v>124</v>
      </c>
      <c r="B135" s="193" t="s">
        <v>299</v>
      </c>
      <c r="C135" s="193" t="s">
        <v>300</v>
      </c>
      <c r="D135" s="194" t="s">
        <v>55</v>
      </c>
      <c r="E135" s="195">
        <v>105377</v>
      </c>
      <c r="F135" s="195">
        <v>4</v>
      </c>
      <c r="G135" s="196" t="s">
        <v>56</v>
      </c>
      <c r="H135" s="196" t="s">
        <v>57</v>
      </c>
      <c r="I135" s="197" t="s">
        <v>54</v>
      </c>
      <c r="J135" s="63">
        <v>17031000</v>
      </c>
      <c r="K135" s="118">
        <v>5.4100000000000002E-2</v>
      </c>
      <c r="L135" s="119">
        <f t="shared" si="4"/>
        <v>17952000</v>
      </c>
      <c r="M135" s="106"/>
      <c r="N135" s="195"/>
      <c r="O135" s="63"/>
      <c r="P135" s="63"/>
      <c r="Q135" s="63"/>
      <c r="S135" s="117"/>
    </row>
    <row r="136" spans="1:20" ht="12.95" customHeight="1" x14ac:dyDescent="0.2">
      <c r="A136" s="237">
        <v>125</v>
      </c>
      <c r="B136" s="198" t="s">
        <v>299</v>
      </c>
      <c r="C136" s="198" t="s">
        <v>300</v>
      </c>
      <c r="D136" s="199" t="s">
        <v>58</v>
      </c>
      <c r="E136" s="200">
        <v>105377</v>
      </c>
      <c r="F136" s="200">
        <v>4</v>
      </c>
      <c r="G136" s="201" t="s">
        <v>59</v>
      </c>
      <c r="H136" s="201" t="s">
        <v>60</v>
      </c>
      <c r="I136" s="202" t="s">
        <v>54</v>
      </c>
      <c r="J136" s="71">
        <v>17031000</v>
      </c>
      <c r="K136" s="120">
        <v>6.4100000000000004E-2</v>
      </c>
      <c r="L136" s="121">
        <f t="shared" si="4"/>
        <v>18123000</v>
      </c>
      <c r="M136" s="74"/>
      <c r="N136" s="200">
        <f>ROUND((S136/L136),0)</f>
        <v>14</v>
      </c>
      <c r="O136" s="71">
        <f>L136*N136</f>
        <v>253722000</v>
      </c>
      <c r="P136" s="71">
        <f>+(J136+(J136*$P$10))*N136</f>
        <v>251333279.40000004</v>
      </c>
      <c r="Q136" s="71">
        <f>O136-P136</f>
        <v>2388720.5999999642</v>
      </c>
      <c r="R136" s="203"/>
      <c r="S136" s="117">
        <v>253489000</v>
      </c>
      <c r="T136" s="175">
        <v>14</v>
      </c>
    </row>
    <row r="137" spans="1:20" ht="12.95" customHeight="1" x14ac:dyDescent="0.2">
      <c r="A137" s="237">
        <v>126</v>
      </c>
      <c r="B137" s="193" t="s">
        <v>301</v>
      </c>
      <c r="C137" s="193" t="s">
        <v>302</v>
      </c>
      <c r="D137" s="194" t="s">
        <v>51</v>
      </c>
      <c r="E137" s="210">
        <v>108829</v>
      </c>
      <c r="F137" s="195">
        <v>3</v>
      </c>
      <c r="G137" s="196" t="s">
        <v>52</v>
      </c>
      <c r="H137" s="196" t="s">
        <v>53</v>
      </c>
      <c r="I137" s="197" t="s">
        <v>54</v>
      </c>
      <c r="J137" s="63">
        <v>22236000</v>
      </c>
      <c r="K137" s="118">
        <v>5.4100000000000002E-2</v>
      </c>
      <c r="L137" s="119">
        <f t="shared" si="4"/>
        <v>23439000</v>
      </c>
      <c r="M137" s="106"/>
      <c r="N137" s="195"/>
      <c r="O137" s="63"/>
      <c r="P137" s="63"/>
      <c r="Q137" s="63"/>
      <c r="S137" s="117"/>
    </row>
    <row r="138" spans="1:20" ht="12.95" customHeight="1" x14ac:dyDescent="0.2">
      <c r="A138" s="237">
        <v>127</v>
      </c>
      <c r="B138" s="193" t="s">
        <v>301</v>
      </c>
      <c r="C138" s="193" t="s">
        <v>302</v>
      </c>
      <c r="D138" s="194" t="s">
        <v>55</v>
      </c>
      <c r="E138" s="210">
        <v>108829</v>
      </c>
      <c r="F138" s="195">
        <v>3</v>
      </c>
      <c r="G138" s="196" t="s">
        <v>56</v>
      </c>
      <c r="H138" s="196" t="s">
        <v>57</v>
      </c>
      <c r="I138" s="197" t="s">
        <v>54</v>
      </c>
      <c r="J138" s="63">
        <v>22438000</v>
      </c>
      <c r="K138" s="118">
        <v>5.4100000000000002E-2</v>
      </c>
      <c r="L138" s="119">
        <f t="shared" si="4"/>
        <v>23652000</v>
      </c>
      <c r="M138" s="106"/>
      <c r="N138" s="195"/>
      <c r="O138" s="63"/>
      <c r="P138" s="63"/>
      <c r="Q138" s="63"/>
      <c r="S138" s="117"/>
    </row>
    <row r="139" spans="1:20" ht="12.95" customHeight="1" x14ac:dyDescent="0.2">
      <c r="A139" s="237">
        <v>128</v>
      </c>
      <c r="B139" s="193" t="s">
        <v>301</v>
      </c>
      <c r="C139" s="193" t="s">
        <v>302</v>
      </c>
      <c r="D139" s="194" t="s">
        <v>58</v>
      </c>
      <c r="E139" s="210">
        <v>108829</v>
      </c>
      <c r="F139" s="195">
        <v>3</v>
      </c>
      <c r="G139" s="196" t="s">
        <v>59</v>
      </c>
      <c r="H139" s="196" t="s">
        <v>60</v>
      </c>
      <c r="I139" s="197" t="s">
        <v>54</v>
      </c>
      <c r="J139" s="63">
        <v>22438000</v>
      </c>
      <c r="K139" s="118">
        <v>0.04</v>
      </c>
      <c r="L139" s="119">
        <f t="shared" si="4"/>
        <v>23336000</v>
      </c>
      <c r="M139" s="106"/>
      <c r="N139" s="195"/>
      <c r="O139" s="63"/>
      <c r="P139" s="63"/>
      <c r="Q139" s="63"/>
      <c r="R139" s="203"/>
      <c r="S139" s="117"/>
    </row>
    <row r="140" spans="1:20" ht="12.95" customHeight="1" x14ac:dyDescent="0.2">
      <c r="A140" s="237">
        <v>129</v>
      </c>
      <c r="B140" s="193" t="s">
        <v>303</v>
      </c>
      <c r="C140" s="193" t="s">
        <v>304</v>
      </c>
      <c r="D140" s="194" t="s">
        <v>51</v>
      </c>
      <c r="E140" s="195">
        <v>110953</v>
      </c>
      <c r="F140" s="195">
        <v>3</v>
      </c>
      <c r="G140" s="196" t="s">
        <v>52</v>
      </c>
      <c r="H140" s="196" t="s">
        <v>53</v>
      </c>
      <c r="I140" s="197" t="s">
        <v>54</v>
      </c>
      <c r="J140" s="63">
        <v>16805000</v>
      </c>
      <c r="K140" s="118">
        <v>5.4100000000000002E-2</v>
      </c>
      <c r="L140" s="119">
        <f t="shared" si="4"/>
        <v>17714000</v>
      </c>
      <c r="M140" s="106"/>
      <c r="N140" s="195"/>
      <c r="O140" s="63"/>
      <c r="P140" s="63"/>
      <c r="Q140" s="63"/>
      <c r="S140" s="117"/>
    </row>
    <row r="141" spans="1:20" ht="12.95" customHeight="1" x14ac:dyDescent="0.2">
      <c r="A141" s="237">
        <v>130</v>
      </c>
      <c r="B141" s="193" t="s">
        <v>303</v>
      </c>
      <c r="C141" s="193" t="s">
        <v>304</v>
      </c>
      <c r="D141" s="194" t="s">
        <v>55</v>
      </c>
      <c r="E141" s="195">
        <v>110953</v>
      </c>
      <c r="F141" s="195">
        <v>3</v>
      </c>
      <c r="G141" s="196" t="s">
        <v>56</v>
      </c>
      <c r="H141" s="196" t="s">
        <v>57</v>
      </c>
      <c r="I141" s="197" t="s">
        <v>54</v>
      </c>
      <c r="J141" s="63">
        <v>16957000</v>
      </c>
      <c r="K141" s="118">
        <v>5.4100000000000002E-2</v>
      </c>
      <c r="L141" s="119">
        <f t="shared" si="4"/>
        <v>17874000</v>
      </c>
      <c r="M141" s="106"/>
      <c r="N141" s="195"/>
      <c r="O141" s="63"/>
      <c r="P141" s="63"/>
      <c r="Q141" s="63"/>
      <c r="S141" s="117"/>
    </row>
    <row r="142" spans="1:20" ht="12.95" customHeight="1" x14ac:dyDescent="0.2">
      <c r="A142" s="237">
        <v>131</v>
      </c>
      <c r="B142" s="198" t="s">
        <v>303</v>
      </c>
      <c r="C142" s="198" t="s">
        <v>304</v>
      </c>
      <c r="D142" s="199" t="s">
        <v>58</v>
      </c>
      <c r="E142" s="200">
        <v>110953</v>
      </c>
      <c r="F142" s="200">
        <v>3</v>
      </c>
      <c r="G142" s="201" t="s">
        <v>59</v>
      </c>
      <c r="H142" s="201" t="s">
        <v>60</v>
      </c>
      <c r="I142" s="202" t="s">
        <v>54</v>
      </c>
      <c r="J142" s="71">
        <v>16957000</v>
      </c>
      <c r="K142" s="120">
        <v>6.4100000000000004E-2</v>
      </c>
      <c r="L142" s="121">
        <f t="shared" si="4"/>
        <v>18044000</v>
      </c>
      <c r="M142" s="74"/>
      <c r="N142" s="200">
        <f>ROUND((S142/L142),0)</f>
        <v>24</v>
      </c>
      <c r="O142" s="71">
        <f>L142*N142</f>
        <v>433056000</v>
      </c>
      <c r="P142" s="71">
        <f>+(J142+(J142*$P$10))*N142</f>
        <v>428984968.79999995</v>
      </c>
      <c r="Q142" s="71">
        <f>O142-P142</f>
        <v>4071031.2000000477</v>
      </c>
      <c r="R142" s="203"/>
      <c r="S142" s="117">
        <v>441750000</v>
      </c>
      <c r="T142" s="175">
        <v>24</v>
      </c>
    </row>
    <row r="143" spans="1:20" ht="12.95" customHeight="1" x14ac:dyDescent="0.2">
      <c r="A143" s="237">
        <v>132</v>
      </c>
      <c r="B143" s="193"/>
      <c r="C143" s="193"/>
      <c r="D143" s="194"/>
      <c r="E143" s="195"/>
      <c r="F143" s="195"/>
      <c r="G143" s="196"/>
      <c r="H143" s="196"/>
      <c r="I143" s="197"/>
      <c r="J143" s="63"/>
      <c r="K143" s="118"/>
      <c r="L143" s="119"/>
      <c r="M143" s="106"/>
      <c r="N143" s="195"/>
      <c r="O143" s="63"/>
      <c r="P143" s="63"/>
      <c r="Q143" s="63"/>
      <c r="S143" s="117"/>
    </row>
    <row r="144" spans="1:20" ht="12.95" customHeight="1" x14ac:dyDescent="0.2">
      <c r="A144" s="237">
        <v>133</v>
      </c>
      <c r="B144" s="193"/>
      <c r="C144" s="204" t="s">
        <v>305</v>
      </c>
      <c r="D144" s="194"/>
      <c r="E144" s="205"/>
      <c r="F144" s="205"/>
      <c r="G144" s="206"/>
      <c r="H144" s="206"/>
      <c r="I144" s="207"/>
      <c r="J144" s="63"/>
      <c r="K144" s="118" t="s">
        <v>211</v>
      </c>
      <c r="L144" s="119"/>
      <c r="M144" s="106"/>
      <c r="N144" s="205"/>
      <c r="O144" s="63"/>
      <c r="P144" s="63"/>
      <c r="Q144" s="63"/>
      <c r="S144" s="117"/>
    </row>
    <row r="145" spans="1:21" ht="12.95" customHeight="1" x14ac:dyDescent="0.2">
      <c r="A145" s="237">
        <v>134</v>
      </c>
      <c r="B145" s="193" t="s">
        <v>306</v>
      </c>
      <c r="C145" s="193" t="s">
        <v>307</v>
      </c>
      <c r="D145" s="194" t="s">
        <v>51</v>
      </c>
      <c r="E145" s="195">
        <v>53471</v>
      </c>
      <c r="F145" s="195">
        <v>8</v>
      </c>
      <c r="G145" s="196" t="s">
        <v>52</v>
      </c>
      <c r="H145" s="196" t="s">
        <v>53</v>
      </c>
      <c r="I145" s="197" t="s">
        <v>54</v>
      </c>
      <c r="J145" s="63">
        <v>20240000</v>
      </c>
      <c r="K145" s="118">
        <v>5.4100000000000002E-2</v>
      </c>
      <c r="L145" s="119">
        <f t="shared" ref="L145:L208" si="5">+ROUND((J145*K145)+J145,-3)</f>
        <v>21335000</v>
      </c>
      <c r="M145" s="106"/>
      <c r="N145" s="195"/>
      <c r="O145" s="63"/>
      <c r="P145" s="63"/>
      <c r="Q145" s="63"/>
      <c r="S145" s="117"/>
    </row>
    <row r="146" spans="1:21" ht="12.95" customHeight="1" x14ac:dyDescent="0.2">
      <c r="A146" s="237">
        <v>135</v>
      </c>
      <c r="B146" s="193" t="s">
        <v>306</v>
      </c>
      <c r="C146" s="193" t="s">
        <v>307</v>
      </c>
      <c r="D146" s="194" t="s">
        <v>55</v>
      </c>
      <c r="E146" s="195">
        <v>53471</v>
      </c>
      <c r="F146" s="195">
        <v>8</v>
      </c>
      <c r="G146" s="196" t="s">
        <v>56</v>
      </c>
      <c r="H146" s="196" t="s">
        <v>57</v>
      </c>
      <c r="I146" s="197" t="s">
        <v>54</v>
      </c>
      <c r="J146" s="63">
        <v>20423000</v>
      </c>
      <c r="K146" s="118">
        <v>5.4100000000000002E-2</v>
      </c>
      <c r="L146" s="119">
        <f t="shared" si="5"/>
        <v>21528000</v>
      </c>
      <c r="M146" s="106"/>
      <c r="N146" s="195"/>
      <c r="O146" s="63"/>
      <c r="P146" s="63"/>
      <c r="Q146" s="63"/>
      <c r="S146" s="117"/>
    </row>
    <row r="147" spans="1:21" ht="12.95" customHeight="1" x14ac:dyDescent="0.2">
      <c r="A147" s="237">
        <v>136</v>
      </c>
      <c r="B147" s="198" t="s">
        <v>306</v>
      </c>
      <c r="C147" s="198" t="s">
        <v>307</v>
      </c>
      <c r="D147" s="199" t="s">
        <v>58</v>
      </c>
      <c r="E147" s="200">
        <v>53471</v>
      </c>
      <c r="F147" s="200">
        <v>8</v>
      </c>
      <c r="G147" s="201" t="s">
        <v>59</v>
      </c>
      <c r="H147" s="201" t="s">
        <v>60</v>
      </c>
      <c r="I147" s="202" t="s">
        <v>54</v>
      </c>
      <c r="J147" s="71">
        <v>20423000</v>
      </c>
      <c r="K147" s="120">
        <v>6.4100000000000004E-2</v>
      </c>
      <c r="L147" s="121">
        <f t="shared" si="5"/>
        <v>21732000</v>
      </c>
      <c r="M147" s="74"/>
      <c r="N147" s="200">
        <f>ROUND((S147/L147),0)</f>
        <v>4</v>
      </c>
      <c r="O147" s="71">
        <f>L147*N147</f>
        <v>86928000</v>
      </c>
      <c r="P147" s="71">
        <f>+(J147+(J147*$P$10))*N147</f>
        <v>86111537.200000003</v>
      </c>
      <c r="Q147" s="71">
        <f>O147-P147</f>
        <v>816462.79999999702</v>
      </c>
      <c r="R147" s="203"/>
      <c r="S147" s="117">
        <v>86627200</v>
      </c>
      <c r="T147" s="175">
        <v>4</v>
      </c>
    </row>
    <row r="148" spans="1:21" ht="12.95" customHeight="1" x14ac:dyDescent="0.2">
      <c r="A148" s="237">
        <v>137</v>
      </c>
      <c r="B148" s="193" t="s">
        <v>308</v>
      </c>
      <c r="C148" s="193" t="s">
        <v>309</v>
      </c>
      <c r="D148" s="194" t="s">
        <v>51</v>
      </c>
      <c r="E148" s="195">
        <v>7796</v>
      </c>
      <c r="F148" s="195">
        <v>2</v>
      </c>
      <c r="G148" s="196" t="s">
        <v>52</v>
      </c>
      <c r="H148" s="196" t="s">
        <v>53</v>
      </c>
      <c r="I148" s="197" t="s">
        <v>54</v>
      </c>
      <c r="J148" s="63">
        <v>12295000</v>
      </c>
      <c r="K148" s="118">
        <v>5.4100000000000002E-2</v>
      </c>
      <c r="L148" s="119">
        <f t="shared" si="5"/>
        <v>12960000</v>
      </c>
      <c r="M148" s="106"/>
      <c r="N148" s="195"/>
      <c r="O148" s="63"/>
      <c r="P148" s="63"/>
      <c r="Q148" s="63"/>
      <c r="S148" s="117"/>
    </row>
    <row r="149" spans="1:21" ht="12.95" customHeight="1" x14ac:dyDescent="0.2">
      <c r="A149" s="237">
        <v>138</v>
      </c>
      <c r="B149" s="193" t="s">
        <v>308</v>
      </c>
      <c r="C149" s="193" t="s">
        <v>309</v>
      </c>
      <c r="D149" s="194" t="s">
        <v>55</v>
      </c>
      <c r="E149" s="195">
        <v>7796</v>
      </c>
      <c r="F149" s="195">
        <v>2</v>
      </c>
      <c r="G149" s="196" t="s">
        <v>56</v>
      </c>
      <c r="H149" s="196" t="s">
        <v>57</v>
      </c>
      <c r="I149" s="197" t="s">
        <v>54</v>
      </c>
      <c r="J149" s="63">
        <v>12407000</v>
      </c>
      <c r="K149" s="118">
        <v>5.4100000000000002E-2</v>
      </c>
      <c r="L149" s="119">
        <f t="shared" si="5"/>
        <v>13078000</v>
      </c>
      <c r="M149" s="106"/>
      <c r="N149" s="195"/>
      <c r="O149" s="63"/>
      <c r="P149" s="63"/>
      <c r="Q149" s="63"/>
      <c r="S149" s="117"/>
    </row>
    <row r="150" spans="1:21" ht="12.95" customHeight="1" x14ac:dyDescent="0.2">
      <c r="A150" s="237">
        <v>139</v>
      </c>
      <c r="B150" s="198" t="s">
        <v>308</v>
      </c>
      <c r="C150" s="198" t="s">
        <v>309</v>
      </c>
      <c r="D150" s="199" t="s">
        <v>58</v>
      </c>
      <c r="E150" s="200">
        <v>7796</v>
      </c>
      <c r="F150" s="200">
        <v>2</v>
      </c>
      <c r="G150" s="201" t="s">
        <v>59</v>
      </c>
      <c r="H150" s="201" t="s">
        <v>60</v>
      </c>
      <c r="I150" s="202" t="s">
        <v>54</v>
      </c>
      <c r="J150" s="71">
        <v>12407000</v>
      </c>
      <c r="K150" s="120">
        <v>6.4100000000000004E-2</v>
      </c>
      <c r="L150" s="121">
        <f t="shared" si="5"/>
        <v>13202000</v>
      </c>
      <c r="M150" s="74"/>
      <c r="N150" s="200">
        <f>ROUND((S150/L150),0)</f>
        <v>35</v>
      </c>
      <c r="O150" s="71">
        <f>L150*N150</f>
        <v>462070000</v>
      </c>
      <c r="P150" s="71">
        <f>+(J150+(J150*$P$10))*N150</f>
        <v>457737654.5</v>
      </c>
      <c r="Q150" s="71">
        <f>O150-P150</f>
        <v>4332345.5</v>
      </c>
      <c r="R150" s="203"/>
      <c r="S150" s="117">
        <v>460447750</v>
      </c>
      <c r="T150" s="175">
        <v>35</v>
      </c>
    </row>
    <row r="151" spans="1:21" ht="12.95" customHeight="1" x14ac:dyDescent="0.2">
      <c r="A151" s="237">
        <v>140</v>
      </c>
      <c r="B151" s="193" t="s">
        <v>310</v>
      </c>
      <c r="C151" s="193" t="s">
        <v>311</v>
      </c>
      <c r="D151" s="194" t="s">
        <v>51</v>
      </c>
      <c r="E151" s="195">
        <v>1001</v>
      </c>
      <c r="F151" s="195">
        <v>2</v>
      </c>
      <c r="G151" s="196" t="s">
        <v>52</v>
      </c>
      <c r="H151" s="196" t="s">
        <v>53</v>
      </c>
      <c r="I151" s="197" t="s">
        <v>54</v>
      </c>
      <c r="J151" s="63">
        <v>12623000</v>
      </c>
      <c r="K151" s="118">
        <v>5.4100000000000002E-2</v>
      </c>
      <c r="L151" s="119">
        <f t="shared" si="5"/>
        <v>13306000</v>
      </c>
      <c r="M151" s="106"/>
      <c r="N151" s="195"/>
      <c r="O151" s="63"/>
      <c r="P151" s="63"/>
      <c r="Q151" s="63"/>
      <c r="S151" s="117"/>
    </row>
    <row r="152" spans="1:21" ht="12.95" customHeight="1" x14ac:dyDescent="0.2">
      <c r="A152" s="237">
        <v>141</v>
      </c>
      <c r="B152" s="193" t="s">
        <v>310</v>
      </c>
      <c r="C152" s="193" t="s">
        <v>311</v>
      </c>
      <c r="D152" s="194" t="s">
        <v>55</v>
      </c>
      <c r="E152" s="195">
        <v>1001</v>
      </c>
      <c r="F152" s="195">
        <v>2</v>
      </c>
      <c r="G152" s="196" t="s">
        <v>56</v>
      </c>
      <c r="H152" s="196" t="s">
        <v>57</v>
      </c>
      <c r="I152" s="197" t="s">
        <v>54</v>
      </c>
      <c r="J152" s="63">
        <v>12738000</v>
      </c>
      <c r="K152" s="118">
        <v>5.4100000000000002E-2</v>
      </c>
      <c r="L152" s="119">
        <f t="shared" si="5"/>
        <v>13427000</v>
      </c>
      <c r="M152" s="106"/>
      <c r="N152" s="195"/>
      <c r="O152" s="63"/>
      <c r="P152" s="63"/>
      <c r="Q152" s="63"/>
      <c r="S152" s="117"/>
    </row>
    <row r="153" spans="1:21" ht="12.95" customHeight="1" x14ac:dyDescent="0.2">
      <c r="A153" s="237">
        <v>142</v>
      </c>
      <c r="B153" s="198" t="s">
        <v>310</v>
      </c>
      <c r="C153" s="198" t="s">
        <v>311</v>
      </c>
      <c r="D153" s="199" t="s">
        <v>58</v>
      </c>
      <c r="E153" s="200">
        <v>1001</v>
      </c>
      <c r="F153" s="200">
        <v>2</v>
      </c>
      <c r="G153" s="201" t="s">
        <v>59</v>
      </c>
      <c r="H153" s="201" t="s">
        <v>60</v>
      </c>
      <c r="I153" s="202" t="s">
        <v>54</v>
      </c>
      <c r="J153" s="71">
        <v>12738000</v>
      </c>
      <c r="K153" s="120">
        <v>6.4100000000000004E-2</v>
      </c>
      <c r="L153" s="121">
        <f t="shared" si="5"/>
        <v>13555000</v>
      </c>
      <c r="M153" s="74"/>
      <c r="N153" s="200">
        <f>ROUND((S153/L153),0)</f>
        <v>50</v>
      </c>
      <c r="O153" s="71">
        <f>L153*N153</f>
        <v>677750000</v>
      </c>
      <c r="P153" s="71">
        <f>+(J153+(J153*$P$10))*N153</f>
        <v>671356290</v>
      </c>
      <c r="Q153" s="71">
        <f>O153-P153</f>
        <v>6393710</v>
      </c>
      <c r="R153" s="203"/>
      <c r="S153" s="117">
        <v>675330500</v>
      </c>
      <c r="T153" s="175">
        <v>50</v>
      </c>
    </row>
    <row r="154" spans="1:21" ht="12.95" customHeight="1" x14ac:dyDescent="0.2">
      <c r="A154" s="237">
        <v>143</v>
      </c>
      <c r="B154" s="193" t="s">
        <v>312</v>
      </c>
      <c r="C154" s="193" t="s">
        <v>313</v>
      </c>
      <c r="D154" s="194" t="s">
        <v>51</v>
      </c>
      <c r="E154" s="195">
        <v>1002</v>
      </c>
      <c r="F154" s="195">
        <v>2</v>
      </c>
      <c r="G154" s="196" t="s">
        <v>52</v>
      </c>
      <c r="H154" s="196" t="s">
        <v>53</v>
      </c>
      <c r="I154" s="197" t="s">
        <v>54</v>
      </c>
      <c r="J154" s="63">
        <v>12295000</v>
      </c>
      <c r="K154" s="118">
        <v>5.4100000000000002E-2</v>
      </c>
      <c r="L154" s="119">
        <f t="shared" si="5"/>
        <v>12960000</v>
      </c>
      <c r="M154" s="106"/>
      <c r="N154" s="195"/>
      <c r="O154" s="63"/>
      <c r="P154" s="63"/>
      <c r="Q154" s="63"/>
      <c r="S154" s="117"/>
    </row>
    <row r="155" spans="1:21" ht="12.95" customHeight="1" x14ac:dyDescent="0.2">
      <c r="A155" s="237">
        <v>144</v>
      </c>
      <c r="B155" s="193" t="s">
        <v>312</v>
      </c>
      <c r="C155" s="193" t="s">
        <v>313</v>
      </c>
      <c r="D155" s="194" t="s">
        <v>55</v>
      </c>
      <c r="E155" s="195">
        <v>1002</v>
      </c>
      <c r="F155" s="195">
        <v>2</v>
      </c>
      <c r="G155" s="196" t="s">
        <v>56</v>
      </c>
      <c r="H155" s="196" t="s">
        <v>57</v>
      </c>
      <c r="I155" s="197" t="s">
        <v>54</v>
      </c>
      <c r="J155" s="63">
        <v>12407000</v>
      </c>
      <c r="K155" s="118">
        <v>5.4100000000000002E-2</v>
      </c>
      <c r="L155" s="119">
        <f t="shared" si="5"/>
        <v>13078000</v>
      </c>
      <c r="M155" s="106"/>
      <c r="N155" s="195"/>
      <c r="O155" s="63"/>
      <c r="P155" s="63"/>
      <c r="Q155" s="63"/>
      <c r="S155" s="117"/>
    </row>
    <row r="156" spans="1:21" ht="12.95" customHeight="1" x14ac:dyDescent="0.2">
      <c r="A156" s="237">
        <v>145</v>
      </c>
      <c r="B156" s="198" t="s">
        <v>312</v>
      </c>
      <c r="C156" s="198" t="s">
        <v>313</v>
      </c>
      <c r="D156" s="199" t="s">
        <v>58</v>
      </c>
      <c r="E156" s="200">
        <v>1002</v>
      </c>
      <c r="F156" s="200">
        <v>2</v>
      </c>
      <c r="G156" s="201" t="s">
        <v>59</v>
      </c>
      <c r="H156" s="201" t="s">
        <v>60</v>
      </c>
      <c r="I156" s="202" t="s">
        <v>54</v>
      </c>
      <c r="J156" s="71">
        <v>12407000</v>
      </c>
      <c r="K156" s="120">
        <v>6.4100000000000004E-2</v>
      </c>
      <c r="L156" s="121">
        <f t="shared" si="5"/>
        <v>13202000</v>
      </c>
      <c r="M156" s="74"/>
      <c r="N156" s="200">
        <f>ROUND((S156/L156),0)</f>
        <v>11</v>
      </c>
      <c r="O156" s="71">
        <f>L156*N156</f>
        <v>145222000</v>
      </c>
      <c r="P156" s="71">
        <f>+(J156+(J156*$P$10))*N156</f>
        <v>143860405.69999999</v>
      </c>
      <c r="Q156" s="71">
        <f>O156-P156</f>
        <v>1361594.3000000119</v>
      </c>
      <c r="R156" s="203"/>
      <c r="S156" s="117">
        <v>144712150</v>
      </c>
      <c r="T156" s="175">
        <v>11</v>
      </c>
    </row>
    <row r="157" spans="1:21" ht="12.95" customHeight="1" x14ac:dyDescent="0.2">
      <c r="A157" s="237">
        <v>146</v>
      </c>
      <c r="B157" s="193" t="s">
        <v>314</v>
      </c>
      <c r="C157" s="193" t="s">
        <v>315</v>
      </c>
      <c r="D157" s="194" t="s">
        <v>51</v>
      </c>
      <c r="E157" s="195">
        <v>108258</v>
      </c>
      <c r="F157" s="195">
        <v>2</v>
      </c>
      <c r="G157" s="196" t="s">
        <v>52</v>
      </c>
      <c r="H157" s="196" t="s">
        <v>53</v>
      </c>
      <c r="I157" s="197" t="s">
        <v>54</v>
      </c>
      <c r="J157" s="63">
        <v>12412000</v>
      </c>
      <c r="K157" s="118">
        <v>5.4100000000000002E-2</v>
      </c>
      <c r="L157" s="119">
        <f t="shared" si="5"/>
        <v>13083000</v>
      </c>
      <c r="M157" s="106"/>
      <c r="N157" s="195"/>
      <c r="O157" s="63"/>
      <c r="P157" s="63"/>
      <c r="Q157" s="63"/>
      <c r="S157" s="117"/>
    </row>
    <row r="158" spans="1:21" ht="12.95" customHeight="1" x14ac:dyDescent="0.2">
      <c r="A158" s="237">
        <v>147</v>
      </c>
      <c r="B158" s="193" t="s">
        <v>314</v>
      </c>
      <c r="C158" s="193" t="s">
        <v>315</v>
      </c>
      <c r="D158" s="194" t="s">
        <v>55</v>
      </c>
      <c r="E158" s="195">
        <v>108258</v>
      </c>
      <c r="F158" s="195">
        <v>2</v>
      </c>
      <c r="G158" s="196" t="s">
        <v>56</v>
      </c>
      <c r="H158" s="196" t="s">
        <v>57</v>
      </c>
      <c r="I158" s="197" t="s">
        <v>54</v>
      </c>
      <c r="J158" s="63">
        <v>12525000</v>
      </c>
      <c r="K158" s="118">
        <v>5.4100000000000002E-2</v>
      </c>
      <c r="L158" s="119">
        <f t="shared" si="5"/>
        <v>13203000</v>
      </c>
      <c r="M158" s="106"/>
      <c r="N158" s="195"/>
      <c r="O158" s="63"/>
      <c r="P158" s="63"/>
      <c r="Q158" s="63"/>
      <c r="S158" s="117"/>
    </row>
    <row r="159" spans="1:21" ht="12.95" customHeight="1" x14ac:dyDescent="0.2">
      <c r="A159" s="237">
        <v>148</v>
      </c>
      <c r="B159" s="198" t="s">
        <v>314</v>
      </c>
      <c r="C159" s="198" t="s">
        <v>315</v>
      </c>
      <c r="D159" s="199" t="s">
        <v>58</v>
      </c>
      <c r="E159" s="200">
        <v>108258</v>
      </c>
      <c r="F159" s="200">
        <v>2</v>
      </c>
      <c r="G159" s="201" t="s">
        <v>59</v>
      </c>
      <c r="H159" s="201" t="s">
        <v>60</v>
      </c>
      <c r="I159" s="202" t="s">
        <v>54</v>
      </c>
      <c r="J159" s="71">
        <v>12525000</v>
      </c>
      <c r="K159" s="120">
        <v>6.4100000000000004E-2</v>
      </c>
      <c r="L159" s="121">
        <f t="shared" si="5"/>
        <v>13328000</v>
      </c>
      <c r="M159" s="74"/>
      <c r="N159" s="200">
        <f>ROUND((S159/L159),0)</f>
        <v>0</v>
      </c>
      <c r="O159" s="71">
        <f>L159*N159</f>
        <v>0</v>
      </c>
      <c r="P159" s="71">
        <f>+(J159+(J159*$P$10))*N159</f>
        <v>0</v>
      </c>
      <c r="Q159" s="71">
        <f>O159-P159</f>
        <v>0</v>
      </c>
      <c r="R159" s="203"/>
      <c r="S159" s="117">
        <v>0</v>
      </c>
      <c r="T159" s="175">
        <v>0</v>
      </c>
      <c r="U159" s="175" t="s">
        <v>218</v>
      </c>
    </row>
    <row r="160" spans="1:21" ht="12.95" customHeight="1" x14ac:dyDescent="0.2">
      <c r="A160" s="237">
        <v>149</v>
      </c>
      <c r="B160" s="193" t="s">
        <v>316</v>
      </c>
      <c r="C160" s="193" t="s">
        <v>317</v>
      </c>
      <c r="D160" s="194" t="s">
        <v>51</v>
      </c>
      <c r="E160" s="195">
        <v>105154</v>
      </c>
      <c r="F160" s="195">
        <v>2</v>
      </c>
      <c r="G160" s="196" t="s">
        <v>52</v>
      </c>
      <c r="H160" s="196" t="s">
        <v>53</v>
      </c>
      <c r="I160" s="197" t="s">
        <v>54</v>
      </c>
      <c r="J160" s="63">
        <v>12623000</v>
      </c>
      <c r="K160" s="118">
        <v>5.4100000000000002E-2</v>
      </c>
      <c r="L160" s="119">
        <f t="shared" si="5"/>
        <v>13306000</v>
      </c>
      <c r="M160" s="106"/>
      <c r="N160" s="195"/>
      <c r="O160" s="63"/>
      <c r="P160" s="63"/>
      <c r="Q160" s="63"/>
      <c r="S160" s="117"/>
    </row>
    <row r="161" spans="1:21" ht="12.95" customHeight="1" x14ac:dyDescent="0.2">
      <c r="A161" s="237">
        <v>150</v>
      </c>
      <c r="B161" s="193" t="s">
        <v>316</v>
      </c>
      <c r="C161" s="193" t="s">
        <v>317</v>
      </c>
      <c r="D161" s="194" t="s">
        <v>55</v>
      </c>
      <c r="E161" s="195">
        <v>105154</v>
      </c>
      <c r="F161" s="195">
        <v>2</v>
      </c>
      <c r="G161" s="196" t="s">
        <v>56</v>
      </c>
      <c r="H161" s="196" t="s">
        <v>57</v>
      </c>
      <c r="I161" s="197" t="s">
        <v>54</v>
      </c>
      <c r="J161" s="63">
        <v>12738000</v>
      </c>
      <c r="K161" s="118">
        <v>5.4100000000000002E-2</v>
      </c>
      <c r="L161" s="119">
        <f t="shared" si="5"/>
        <v>13427000</v>
      </c>
      <c r="M161" s="106"/>
      <c r="N161" s="195"/>
      <c r="O161" s="63"/>
      <c r="P161" s="63"/>
      <c r="Q161" s="63"/>
      <c r="S161" s="117"/>
    </row>
    <row r="162" spans="1:21" ht="12.95" customHeight="1" x14ac:dyDescent="0.2">
      <c r="A162" s="237">
        <v>151</v>
      </c>
      <c r="B162" s="198" t="s">
        <v>316</v>
      </c>
      <c r="C162" s="198" t="s">
        <v>317</v>
      </c>
      <c r="D162" s="199" t="s">
        <v>58</v>
      </c>
      <c r="E162" s="200">
        <v>105154</v>
      </c>
      <c r="F162" s="200">
        <v>2</v>
      </c>
      <c r="G162" s="201" t="s">
        <v>59</v>
      </c>
      <c r="H162" s="201" t="s">
        <v>60</v>
      </c>
      <c r="I162" s="202" t="s">
        <v>54</v>
      </c>
      <c r="J162" s="71">
        <v>12738000</v>
      </c>
      <c r="K162" s="120">
        <v>6.4100000000000004E-2</v>
      </c>
      <c r="L162" s="121">
        <f t="shared" si="5"/>
        <v>13555000</v>
      </c>
      <c r="M162" s="74"/>
      <c r="N162" s="200">
        <f>ROUND((S162/L162),0)</f>
        <v>5</v>
      </c>
      <c r="O162" s="71">
        <f>L162*N162</f>
        <v>67775000</v>
      </c>
      <c r="P162" s="71">
        <f>+(J162+(J162*$P$10))*N162</f>
        <v>67135629</v>
      </c>
      <c r="Q162" s="71">
        <f>O162-P162</f>
        <v>639371</v>
      </c>
      <c r="R162" s="203"/>
      <c r="S162" s="117">
        <v>67533050</v>
      </c>
      <c r="T162" s="175">
        <v>5</v>
      </c>
    </row>
    <row r="163" spans="1:21" ht="12.95" customHeight="1" x14ac:dyDescent="0.2">
      <c r="A163" s="237">
        <v>152</v>
      </c>
      <c r="B163" s="193" t="s">
        <v>318</v>
      </c>
      <c r="C163" s="193" t="s">
        <v>319</v>
      </c>
      <c r="D163" s="194" t="s">
        <v>51</v>
      </c>
      <c r="E163" s="195">
        <v>15430</v>
      </c>
      <c r="F163" s="195">
        <v>2</v>
      </c>
      <c r="G163" s="196" t="s">
        <v>52</v>
      </c>
      <c r="H163" s="196" t="s">
        <v>53</v>
      </c>
      <c r="I163" s="197" t="s">
        <v>54</v>
      </c>
      <c r="J163" s="63">
        <v>12295000</v>
      </c>
      <c r="K163" s="118">
        <v>5.4100000000000002E-2</v>
      </c>
      <c r="L163" s="119">
        <f t="shared" si="5"/>
        <v>12960000</v>
      </c>
      <c r="M163" s="106"/>
      <c r="N163" s="195"/>
      <c r="O163" s="63"/>
      <c r="P163" s="63"/>
      <c r="Q163" s="63"/>
      <c r="S163" s="117"/>
    </row>
    <row r="164" spans="1:21" ht="12.95" customHeight="1" x14ac:dyDescent="0.2">
      <c r="A164" s="237">
        <v>153</v>
      </c>
      <c r="B164" s="193" t="s">
        <v>318</v>
      </c>
      <c r="C164" s="193" t="s">
        <v>319</v>
      </c>
      <c r="D164" s="194" t="s">
        <v>55</v>
      </c>
      <c r="E164" s="195">
        <v>15430</v>
      </c>
      <c r="F164" s="195">
        <v>2</v>
      </c>
      <c r="G164" s="196" t="s">
        <v>56</v>
      </c>
      <c r="H164" s="196" t="s">
        <v>57</v>
      </c>
      <c r="I164" s="197" t="s">
        <v>54</v>
      </c>
      <c r="J164" s="63">
        <v>12407000</v>
      </c>
      <c r="K164" s="118">
        <v>5.4100000000000002E-2</v>
      </c>
      <c r="L164" s="119">
        <f t="shared" si="5"/>
        <v>13078000</v>
      </c>
      <c r="M164" s="106"/>
      <c r="N164" s="195"/>
      <c r="O164" s="63"/>
      <c r="P164" s="63"/>
      <c r="Q164" s="63"/>
      <c r="S164" s="117"/>
    </row>
    <row r="165" spans="1:21" ht="12.95" customHeight="1" x14ac:dyDescent="0.2">
      <c r="A165" s="237">
        <v>154</v>
      </c>
      <c r="B165" s="198" t="s">
        <v>318</v>
      </c>
      <c r="C165" s="198" t="s">
        <v>319</v>
      </c>
      <c r="D165" s="199" t="s">
        <v>58</v>
      </c>
      <c r="E165" s="200">
        <v>15430</v>
      </c>
      <c r="F165" s="200">
        <v>2</v>
      </c>
      <c r="G165" s="201" t="s">
        <v>59</v>
      </c>
      <c r="H165" s="201" t="s">
        <v>60</v>
      </c>
      <c r="I165" s="202" t="s">
        <v>54</v>
      </c>
      <c r="J165" s="71">
        <v>12407000</v>
      </c>
      <c r="K165" s="120">
        <v>6.4100000000000004E-2</v>
      </c>
      <c r="L165" s="121">
        <f t="shared" si="5"/>
        <v>13202000</v>
      </c>
      <c r="M165" s="74"/>
      <c r="N165" s="200">
        <f>ROUND((S165/L165),0)</f>
        <v>7</v>
      </c>
      <c r="O165" s="71">
        <f>L165*N165</f>
        <v>92414000</v>
      </c>
      <c r="P165" s="71">
        <f>+(J165+(J165*$P$10))*N165</f>
        <v>91547530.899999991</v>
      </c>
      <c r="Q165" s="71">
        <f>O165-P165</f>
        <v>866469.10000000894</v>
      </c>
      <c r="R165" s="203"/>
      <c r="S165" s="117">
        <v>92089550</v>
      </c>
      <c r="T165" s="175">
        <v>7</v>
      </c>
    </row>
    <row r="166" spans="1:21" ht="12.95" customHeight="1" x14ac:dyDescent="0.2">
      <c r="A166" s="237">
        <v>155</v>
      </c>
      <c r="B166" s="193" t="s">
        <v>320</v>
      </c>
      <c r="C166" s="193" t="s">
        <v>321</v>
      </c>
      <c r="D166" s="194" t="s">
        <v>51</v>
      </c>
      <c r="E166" s="195">
        <v>1005</v>
      </c>
      <c r="F166" s="195">
        <v>2</v>
      </c>
      <c r="G166" s="196" t="s">
        <v>52</v>
      </c>
      <c r="H166" s="196" t="s">
        <v>53</v>
      </c>
      <c r="I166" s="197" t="s">
        <v>54</v>
      </c>
      <c r="J166" s="63">
        <v>12623000</v>
      </c>
      <c r="K166" s="118">
        <v>5.4100000000000002E-2</v>
      </c>
      <c r="L166" s="119">
        <f t="shared" si="5"/>
        <v>13306000</v>
      </c>
      <c r="M166" s="106"/>
      <c r="N166" s="195"/>
      <c r="O166" s="63"/>
      <c r="P166" s="63"/>
      <c r="Q166" s="63"/>
      <c r="S166" s="117"/>
    </row>
    <row r="167" spans="1:21" ht="12.95" customHeight="1" x14ac:dyDescent="0.2">
      <c r="A167" s="237">
        <v>156</v>
      </c>
      <c r="B167" s="193" t="s">
        <v>320</v>
      </c>
      <c r="C167" s="193" t="s">
        <v>321</v>
      </c>
      <c r="D167" s="194" t="s">
        <v>55</v>
      </c>
      <c r="E167" s="195">
        <v>1005</v>
      </c>
      <c r="F167" s="195">
        <v>2</v>
      </c>
      <c r="G167" s="196" t="s">
        <v>56</v>
      </c>
      <c r="H167" s="196" t="s">
        <v>57</v>
      </c>
      <c r="I167" s="197" t="s">
        <v>54</v>
      </c>
      <c r="J167" s="63">
        <v>12738000</v>
      </c>
      <c r="K167" s="118">
        <v>5.4100000000000002E-2</v>
      </c>
      <c r="L167" s="119">
        <f t="shared" si="5"/>
        <v>13427000</v>
      </c>
      <c r="M167" s="106"/>
      <c r="N167" s="195"/>
      <c r="O167" s="63"/>
      <c r="P167" s="63"/>
      <c r="Q167" s="63"/>
      <c r="S167" s="117"/>
    </row>
    <row r="168" spans="1:21" ht="12.95" customHeight="1" x14ac:dyDescent="0.2">
      <c r="A168" s="237">
        <v>157</v>
      </c>
      <c r="B168" s="198" t="s">
        <v>320</v>
      </c>
      <c r="C168" s="198" t="s">
        <v>321</v>
      </c>
      <c r="D168" s="199" t="s">
        <v>58</v>
      </c>
      <c r="E168" s="200">
        <v>1005</v>
      </c>
      <c r="F168" s="200">
        <v>2</v>
      </c>
      <c r="G168" s="201" t="s">
        <v>59</v>
      </c>
      <c r="H168" s="201" t="s">
        <v>60</v>
      </c>
      <c r="I168" s="202" t="s">
        <v>54</v>
      </c>
      <c r="J168" s="71">
        <v>12738000</v>
      </c>
      <c r="K168" s="120">
        <v>6.4100000000000004E-2</v>
      </c>
      <c r="L168" s="121">
        <f t="shared" si="5"/>
        <v>13555000</v>
      </c>
      <c r="M168" s="74"/>
      <c r="N168" s="200">
        <f>ROUND((S168/L168),0)</f>
        <v>24</v>
      </c>
      <c r="O168" s="71">
        <f>L168*N168</f>
        <v>325320000</v>
      </c>
      <c r="P168" s="71">
        <f>+(J168+(J168*$P$10))*N168</f>
        <v>322251019.20000005</v>
      </c>
      <c r="Q168" s="71">
        <f>O168-P168</f>
        <v>3068980.7999999523</v>
      </c>
      <c r="R168" s="203"/>
      <c r="S168" s="117">
        <v>328035250</v>
      </c>
      <c r="T168" s="175">
        <v>25</v>
      </c>
    </row>
    <row r="169" spans="1:21" ht="12.95" customHeight="1" x14ac:dyDescent="0.2">
      <c r="A169" s="237">
        <v>158</v>
      </c>
      <c r="B169" s="193" t="s">
        <v>322</v>
      </c>
      <c r="C169" s="193" t="s">
        <v>323</v>
      </c>
      <c r="D169" s="194" t="s">
        <v>51</v>
      </c>
      <c r="E169" s="195">
        <v>55101</v>
      </c>
      <c r="F169" s="195">
        <v>3</v>
      </c>
      <c r="G169" s="196" t="s">
        <v>52</v>
      </c>
      <c r="H169" s="196" t="s">
        <v>53</v>
      </c>
      <c r="I169" s="197" t="s">
        <v>54</v>
      </c>
      <c r="J169" s="63">
        <v>8421000</v>
      </c>
      <c r="K169" s="118">
        <v>5.4100000000000002E-2</v>
      </c>
      <c r="L169" s="119">
        <f t="shared" si="5"/>
        <v>8877000</v>
      </c>
      <c r="M169" s="106"/>
      <c r="N169" s="195"/>
      <c r="O169" s="63"/>
      <c r="P169" s="63"/>
      <c r="Q169" s="63"/>
      <c r="S169" s="117"/>
    </row>
    <row r="170" spans="1:21" ht="12.95" customHeight="1" x14ac:dyDescent="0.2">
      <c r="A170" s="237">
        <v>159</v>
      </c>
      <c r="B170" s="193" t="s">
        <v>322</v>
      </c>
      <c r="C170" s="193" t="s">
        <v>323</v>
      </c>
      <c r="D170" s="194" t="s">
        <v>55</v>
      </c>
      <c r="E170" s="195">
        <v>55101</v>
      </c>
      <c r="F170" s="195">
        <v>3</v>
      </c>
      <c r="G170" s="196" t="s">
        <v>56</v>
      </c>
      <c r="H170" s="196" t="s">
        <v>57</v>
      </c>
      <c r="I170" s="197" t="s">
        <v>54</v>
      </c>
      <c r="J170" s="63">
        <v>8497000</v>
      </c>
      <c r="K170" s="118">
        <v>5.4100000000000002E-2</v>
      </c>
      <c r="L170" s="119">
        <f t="shared" si="5"/>
        <v>8957000</v>
      </c>
      <c r="M170" s="106"/>
      <c r="N170" s="195"/>
      <c r="O170" s="63"/>
      <c r="P170" s="63"/>
      <c r="Q170" s="63"/>
      <c r="S170" s="117"/>
    </row>
    <row r="171" spans="1:21" ht="12.95" customHeight="1" x14ac:dyDescent="0.2">
      <c r="A171" s="237">
        <v>160</v>
      </c>
      <c r="B171" s="198" t="s">
        <v>322</v>
      </c>
      <c r="C171" s="198" t="s">
        <v>323</v>
      </c>
      <c r="D171" s="199" t="s">
        <v>58</v>
      </c>
      <c r="E171" s="200">
        <v>55101</v>
      </c>
      <c r="F171" s="200">
        <v>3</v>
      </c>
      <c r="G171" s="201" t="s">
        <v>59</v>
      </c>
      <c r="H171" s="201" t="s">
        <v>60</v>
      </c>
      <c r="I171" s="202" t="s">
        <v>54</v>
      </c>
      <c r="J171" s="71">
        <v>8497000</v>
      </c>
      <c r="K171" s="120">
        <v>6.4100000000000004E-2</v>
      </c>
      <c r="L171" s="121">
        <f t="shared" si="5"/>
        <v>9042000</v>
      </c>
      <c r="M171" s="74"/>
      <c r="N171" s="200">
        <f>ROUND((S171/L171),0)</f>
        <v>0</v>
      </c>
      <c r="O171" s="71">
        <f>L171*N171</f>
        <v>0</v>
      </c>
      <c r="P171" s="71">
        <f>+(J171+(J171*$P$10))*N171</f>
        <v>0</v>
      </c>
      <c r="Q171" s="71">
        <f>O171-P171</f>
        <v>0</v>
      </c>
      <c r="R171" s="203"/>
      <c r="S171" s="117">
        <v>0</v>
      </c>
      <c r="T171" s="175">
        <v>0</v>
      </c>
      <c r="U171" s="175" t="s">
        <v>218</v>
      </c>
    </row>
    <row r="172" spans="1:21" ht="12.95" customHeight="1" x14ac:dyDescent="0.2">
      <c r="A172" s="237">
        <v>161</v>
      </c>
      <c r="B172" s="193" t="s">
        <v>324</v>
      </c>
      <c r="C172" s="193" t="s">
        <v>325</v>
      </c>
      <c r="D172" s="194" t="s">
        <v>51</v>
      </c>
      <c r="E172" s="195">
        <v>1006</v>
      </c>
      <c r="F172" s="195">
        <v>2</v>
      </c>
      <c r="G172" s="196" t="s">
        <v>52</v>
      </c>
      <c r="H172" s="196" t="s">
        <v>53</v>
      </c>
      <c r="I172" s="197" t="s">
        <v>54</v>
      </c>
      <c r="J172" s="63">
        <v>12143000</v>
      </c>
      <c r="K172" s="118">
        <v>5.4100000000000002E-2</v>
      </c>
      <c r="L172" s="119">
        <f t="shared" si="5"/>
        <v>12800000</v>
      </c>
      <c r="M172" s="106"/>
      <c r="N172" s="195"/>
      <c r="O172" s="63"/>
      <c r="P172" s="63"/>
      <c r="Q172" s="63"/>
      <c r="S172" s="117"/>
    </row>
    <row r="173" spans="1:21" ht="12.95" customHeight="1" x14ac:dyDescent="0.2">
      <c r="A173" s="237">
        <v>162</v>
      </c>
      <c r="B173" s="193" t="s">
        <v>324</v>
      </c>
      <c r="C173" s="193" t="s">
        <v>325</v>
      </c>
      <c r="D173" s="194" t="s">
        <v>55</v>
      </c>
      <c r="E173" s="195">
        <v>1006</v>
      </c>
      <c r="F173" s="195">
        <v>2</v>
      </c>
      <c r="G173" s="196" t="s">
        <v>56</v>
      </c>
      <c r="H173" s="196" t="s">
        <v>57</v>
      </c>
      <c r="I173" s="197" t="s">
        <v>54</v>
      </c>
      <c r="J173" s="63">
        <v>12253000</v>
      </c>
      <c r="K173" s="118">
        <v>5.4100000000000002E-2</v>
      </c>
      <c r="L173" s="119">
        <f t="shared" si="5"/>
        <v>12916000</v>
      </c>
      <c r="M173" s="106"/>
      <c r="N173" s="195"/>
      <c r="O173" s="63"/>
      <c r="P173" s="63"/>
      <c r="Q173" s="63"/>
      <c r="S173" s="117"/>
    </row>
    <row r="174" spans="1:21" ht="12.95" customHeight="1" x14ac:dyDescent="0.2">
      <c r="A174" s="237">
        <v>163</v>
      </c>
      <c r="B174" s="198" t="s">
        <v>324</v>
      </c>
      <c r="C174" s="198" t="s">
        <v>325</v>
      </c>
      <c r="D174" s="199" t="s">
        <v>58</v>
      </c>
      <c r="E174" s="200">
        <v>1006</v>
      </c>
      <c r="F174" s="200">
        <v>2</v>
      </c>
      <c r="G174" s="201" t="s">
        <v>59</v>
      </c>
      <c r="H174" s="201" t="s">
        <v>60</v>
      </c>
      <c r="I174" s="202" t="s">
        <v>54</v>
      </c>
      <c r="J174" s="71">
        <v>12253000</v>
      </c>
      <c r="K174" s="120">
        <v>6.4100000000000004E-2</v>
      </c>
      <c r="L174" s="121">
        <f t="shared" si="5"/>
        <v>13038000</v>
      </c>
      <c r="M174" s="74"/>
      <c r="N174" s="200">
        <f>ROUND((S174/L174),0)</f>
        <v>20</v>
      </c>
      <c r="O174" s="71">
        <f>L174*N174</f>
        <v>260760000</v>
      </c>
      <c r="P174" s="71">
        <f>+(J174+(J174*$P$10))*N174</f>
        <v>258317746</v>
      </c>
      <c r="Q174" s="71">
        <f>O174-P174</f>
        <v>2442254</v>
      </c>
      <c r="R174" s="203"/>
      <c r="S174" s="117">
        <v>259860200</v>
      </c>
      <c r="T174" s="175">
        <v>20</v>
      </c>
    </row>
    <row r="175" spans="1:21" ht="12.95" customHeight="1" x14ac:dyDescent="0.2">
      <c r="A175" s="237">
        <v>164</v>
      </c>
      <c r="B175" s="193" t="s">
        <v>326</v>
      </c>
      <c r="C175" s="211" t="s">
        <v>327</v>
      </c>
      <c r="D175" s="194" t="s">
        <v>51</v>
      </c>
      <c r="E175" s="195">
        <v>106258</v>
      </c>
      <c r="F175" s="195">
        <v>2</v>
      </c>
      <c r="G175" s="196" t="s">
        <v>52</v>
      </c>
      <c r="H175" s="196" t="s">
        <v>53</v>
      </c>
      <c r="I175" s="197" t="s">
        <v>54</v>
      </c>
      <c r="J175" s="63">
        <v>12088000</v>
      </c>
      <c r="K175" s="118">
        <v>5.4100000000000002E-2</v>
      </c>
      <c r="L175" s="119">
        <f t="shared" si="5"/>
        <v>12742000</v>
      </c>
      <c r="M175" s="106"/>
      <c r="N175" s="195"/>
      <c r="O175" s="63"/>
      <c r="P175" s="63"/>
      <c r="Q175" s="63"/>
      <c r="S175" s="117"/>
    </row>
    <row r="176" spans="1:21" ht="12.95" customHeight="1" x14ac:dyDescent="0.2">
      <c r="A176" s="237">
        <v>165</v>
      </c>
      <c r="B176" s="193" t="s">
        <v>326</v>
      </c>
      <c r="C176" s="211" t="s">
        <v>327</v>
      </c>
      <c r="D176" s="194" t="s">
        <v>55</v>
      </c>
      <c r="E176" s="195">
        <v>106258</v>
      </c>
      <c r="F176" s="195">
        <v>2</v>
      </c>
      <c r="G176" s="196" t="s">
        <v>56</v>
      </c>
      <c r="H176" s="196" t="s">
        <v>57</v>
      </c>
      <c r="I176" s="197" t="s">
        <v>54</v>
      </c>
      <c r="J176" s="63">
        <v>12197000</v>
      </c>
      <c r="K176" s="118">
        <v>5.4100000000000002E-2</v>
      </c>
      <c r="L176" s="119">
        <f t="shared" si="5"/>
        <v>12857000</v>
      </c>
      <c r="M176" s="106"/>
      <c r="N176" s="195"/>
      <c r="O176" s="63"/>
      <c r="P176" s="63"/>
      <c r="Q176" s="63"/>
      <c r="S176" s="117"/>
    </row>
    <row r="177" spans="1:21" ht="12.95" customHeight="1" x14ac:dyDescent="0.2">
      <c r="A177" s="237">
        <v>166</v>
      </c>
      <c r="B177" s="198" t="s">
        <v>326</v>
      </c>
      <c r="C177" s="212" t="s">
        <v>327</v>
      </c>
      <c r="D177" s="199" t="s">
        <v>58</v>
      </c>
      <c r="E177" s="200">
        <v>106258</v>
      </c>
      <c r="F177" s="200">
        <v>2</v>
      </c>
      <c r="G177" s="201" t="s">
        <v>59</v>
      </c>
      <c r="H177" s="201" t="s">
        <v>60</v>
      </c>
      <c r="I177" s="202" t="s">
        <v>54</v>
      </c>
      <c r="J177" s="71">
        <v>12197000</v>
      </c>
      <c r="K177" s="120">
        <v>6.4100000000000004E-2</v>
      </c>
      <c r="L177" s="121">
        <f t="shared" si="5"/>
        <v>12979000</v>
      </c>
      <c r="M177" s="74"/>
      <c r="N177" s="200">
        <f>ROUND((S177/L177),0)</f>
        <v>22</v>
      </c>
      <c r="O177" s="71">
        <f>L177*N177</f>
        <v>285538000</v>
      </c>
      <c r="P177" s="71">
        <f>+(J177+(J177*$P$10))*N177</f>
        <v>282850869.39999998</v>
      </c>
      <c r="Q177" s="71">
        <f>O177-P177</f>
        <v>2687130.6000000238</v>
      </c>
      <c r="R177" s="203"/>
      <c r="S177" s="117">
        <v>284551520</v>
      </c>
      <c r="T177" s="175">
        <v>22</v>
      </c>
    </row>
    <row r="178" spans="1:21" ht="12.95" customHeight="1" x14ac:dyDescent="0.2">
      <c r="A178" s="237">
        <v>167</v>
      </c>
      <c r="B178" s="193" t="s">
        <v>328</v>
      </c>
      <c r="C178" s="193" t="s">
        <v>329</v>
      </c>
      <c r="D178" s="194" t="s">
        <v>51</v>
      </c>
      <c r="E178" s="195">
        <v>1003</v>
      </c>
      <c r="F178" s="195">
        <v>2</v>
      </c>
      <c r="G178" s="196" t="s">
        <v>52</v>
      </c>
      <c r="H178" s="196" t="s">
        <v>53</v>
      </c>
      <c r="I178" s="197" t="s">
        <v>54</v>
      </c>
      <c r="J178" s="63">
        <v>12295000</v>
      </c>
      <c r="K178" s="118">
        <v>5.4100000000000002E-2</v>
      </c>
      <c r="L178" s="119">
        <f t="shared" si="5"/>
        <v>12960000</v>
      </c>
      <c r="M178" s="106"/>
      <c r="N178" s="195"/>
      <c r="O178" s="63"/>
      <c r="P178" s="63"/>
      <c r="Q178" s="63"/>
      <c r="S178" s="117"/>
    </row>
    <row r="179" spans="1:21" ht="12.95" customHeight="1" x14ac:dyDescent="0.2">
      <c r="A179" s="237">
        <v>168</v>
      </c>
      <c r="B179" s="193" t="s">
        <v>328</v>
      </c>
      <c r="C179" s="193" t="s">
        <v>329</v>
      </c>
      <c r="D179" s="194" t="s">
        <v>55</v>
      </c>
      <c r="E179" s="195">
        <v>1003</v>
      </c>
      <c r="F179" s="195">
        <v>2</v>
      </c>
      <c r="G179" s="196" t="s">
        <v>56</v>
      </c>
      <c r="H179" s="196" t="s">
        <v>57</v>
      </c>
      <c r="I179" s="197" t="s">
        <v>54</v>
      </c>
      <c r="J179" s="63">
        <v>12407000</v>
      </c>
      <c r="K179" s="118">
        <v>5.4100000000000002E-2</v>
      </c>
      <c r="L179" s="119">
        <f t="shared" si="5"/>
        <v>13078000</v>
      </c>
      <c r="M179" s="106"/>
      <c r="N179" s="195"/>
      <c r="O179" s="63"/>
      <c r="P179" s="63"/>
      <c r="Q179" s="63"/>
      <c r="S179" s="117"/>
    </row>
    <row r="180" spans="1:21" ht="12.95" customHeight="1" x14ac:dyDescent="0.2">
      <c r="A180" s="237">
        <v>169</v>
      </c>
      <c r="B180" s="198" t="s">
        <v>328</v>
      </c>
      <c r="C180" s="198" t="s">
        <v>329</v>
      </c>
      <c r="D180" s="199" t="s">
        <v>58</v>
      </c>
      <c r="E180" s="200">
        <v>1003</v>
      </c>
      <c r="F180" s="200">
        <v>2</v>
      </c>
      <c r="G180" s="201" t="s">
        <v>59</v>
      </c>
      <c r="H180" s="201" t="s">
        <v>60</v>
      </c>
      <c r="I180" s="202" t="s">
        <v>54</v>
      </c>
      <c r="J180" s="71">
        <v>12407000</v>
      </c>
      <c r="K180" s="120">
        <v>6.4100000000000004E-2</v>
      </c>
      <c r="L180" s="121">
        <f t="shared" si="5"/>
        <v>13202000</v>
      </c>
      <c r="M180" s="74"/>
      <c r="N180" s="200">
        <f>ROUND((S180/L180),0)</f>
        <v>43</v>
      </c>
      <c r="O180" s="71">
        <f>L180*N180</f>
        <v>567686000</v>
      </c>
      <c r="P180" s="71">
        <f>+(J180+(J180*$P$10))*N180</f>
        <v>562363404.10000002</v>
      </c>
      <c r="Q180" s="71">
        <f>O180-P180</f>
        <v>5322595.8999999762</v>
      </c>
      <c r="R180" s="203"/>
      <c r="S180" s="117">
        <v>565692950</v>
      </c>
      <c r="T180" s="175">
        <v>43</v>
      </c>
    </row>
    <row r="181" spans="1:21" ht="12.95" customHeight="1" x14ac:dyDescent="0.2">
      <c r="A181" s="237">
        <v>170</v>
      </c>
      <c r="B181" s="193" t="s">
        <v>330</v>
      </c>
      <c r="C181" s="193" t="s">
        <v>331</v>
      </c>
      <c r="D181" s="194" t="s">
        <v>51</v>
      </c>
      <c r="E181" s="195">
        <v>52631</v>
      </c>
      <c r="F181" s="195">
        <v>2</v>
      </c>
      <c r="G181" s="196" t="s">
        <v>52</v>
      </c>
      <c r="H181" s="196" t="s">
        <v>53</v>
      </c>
      <c r="I181" s="197" t="s">
        <v>54</v>
      </c>
      <c r="J181" s="63">
        <v>12623000</v>
      </c>
      <c r="K181" s="118">
        <v>5.4100000000000002E-2</v>
      </c>
      <c r="L181" s="119">
        <f t="shared" si="5"/>
        <v>13306000</v>
      </c>
      <c r="M181" s="106"/>
      <c r="N181" s="195"/>
      <c r="O181" s="63"/>
      <c r="P181" s="63"/>
      <c r="Q181" s="63"/>
      <c r="S181" s="117"/>
    </row>
    <row r="182" spans="1:21" ht="12.95" customHeight="1" x14ac:dyDescent="0.2">
      <c r="A182" s="237">
        <v>171</v>
      </c>
      <c r="B182" s="193" t="s">
        <v>330</v>
      </c>
      <c r="C182" s="193" t="s">
        <v>331</v>
      </c>
      <c r="D182" s="194" t="s">
        <v>55</v>
      </c>
      <c r="E182" s="195">
        <v>52631</v>
      </c>
      <c r="F182" s="195">
        <v>2</v>
      </c>
      <c r="G182" s="196" t="s">
        <v>56</v>
      </c>
      <c r="H182" s="196" t="s">
        <v>57</v>
      </c>
      <c r="I182" s="197" t="s">
        <v>54</v>
      </c>
      <c r="J182" s="63">
        <v>12738000</v>
      </c>
      <c r="K182" s="118">
        <v>5.4100000000000002E-2</v>
      </c>
      <c r="L182" s="119">
        <f t="shared" si="5"/>
        <v>13427000</v>
      </c>
      <c r="M182" s="106"/>
      <c r="N182" s="195"/>
      <c r="O182" s="63"/>
      <c r="P182" s="63"/>
      <c r="Q182" s="63"/>
      <c r="S182" s="117"/>
    </row>
    <row r="183" spans="1:21" ht="12.95" customHeight="1" x14ac:dyDescent="0.2">
      <c r="A183" s="237">
        <v>172</v>
      </c>
      <c r="B183" s="198" t="s">
        <v>330</v>
      </c>
      <c r="C183" s="198" t="s">
        <v>331</v>
      </c>
      <c r="D183" s="199" t="s">
        <v>58</v>
      </c>
      <c r="E183" s="200">
        <v>52631</v>
      </c>
      <c r="F183" s="200">
        <v>2</v>
      </c>
      <c r="G183" s="201" t="s">
        <v>59</v>
      </c>
      <c r="H183" s="201" t="s">
        <v>60</v>
      </c>
      <c r="I183" s="202" t="s">
        <v>54</v>
      </c>
      <c r="J183" s="71">
        <v>12738000</v>
      </c>
      <c r="K183" s="120">
        <v>6.4100000000000004E-2</v>
      </c>
      <c r="L183" s="121">
        <f t="shared" si="5"/>
        <v>13555000</v>
      </c>
      <c r="M183" s="74"/>
      <c r="N183" s="200">
        <f>ROUND((S183/L183),0)</f>
        <v>0</v>
      </c>
      <c r="O183" s="71">
        <f>L183*N183</f>
        <v>0</v>
      </c>
      <c r="P183" s="71">
        <f>+(J183+(J183*$P$10))*N183</f>
        <v>0</v>
      </c>
      <c r="Q183" s="71">
        <f>O183-P183</f>
        <v>0</v>
      </c>
      <c r="R183" s="203"/>
      <c r="S183" s="117">
        <v>0</v>
      </c>
      <c r="T183" s="175">
        <v>0</v>
      </c>
      <c r="U183" s="175" t="s">
        <v>218</v>
      </c>
    </row>
    <row r="184" spans="1:21" ht="12.95" customHeight="1" x14ac:dyDescent="0.2">
      <c r="A184" s="237">
        <v>173</v>
      </c>
      <c r="B184" s="193" t="s">
        <v>332</v>
      </c>
      <c r="C184" s="193" t="s">
        <v>333</v>
      </c>
      <c r="D184" s="194" t="s">
        <v>51</v>
      </c>
      <c r="E184" s="195">
        <v>3094</v>
      </c>
      <c r="F184" s="195">
        <v>2</v>
      </c>
      <c r="G184" s="196" t="s">
        <v>52</v>
      </c>
      <c r="H184" s="196" t="s">
        <v>53</v>
      </c>
      <c r="I184" s="197" t="s">
        <v>54</v>
      </c>
      <c r="J184" s="63">
        <v>12295000</v>
      </c>
      <c r="K184" s="118">
        <v>5.4100000000000002E-2</v>
      </c>
      <c r="L184" s="119">
        <f t="shared" si="5"/>
        <v>12960000</v>
      </c>
      <c r="M184" s="106"/>
      <c r="N184" s="195"/>
      <c r="O184" s="63"/>
      <c r="P184" s="63"/>
      <c r="Q184" s="63"/>
      <c r="S184" s="117"/>
    </row>
    <row r="185" spans="1:21" ht="12.95" customHeight="1" x14ac:dyDescent="0.2">
      <c r="A185" s="237">
        <v>174</v>
      </c>
      <c r="B185" s="193" t="s">
        <v>332</v>
      </c>
      <c r="C185" s="193" t="s">
        <v>333</v>
      </c>
      <c r="D185" s="194" t="s">
        <v>55</v>
      </c>
      <c r="E185" s="195">
        <v>3094</v>
      </c>
      <c r="F185" s="195">
        <v>2</v>
      </c>
      <c r="G185" s="196" t="s">
        <v>56</v>
      </c>
      <c r="H185" s="196" t="s">
        <v>57</v>
      </c>
      <c r="I185" s="197" t="s">
        <v>54</v>
      </c>
      <c r="J185" s="63">
        <v>12407000</v>
      </c>
      <c r="K185" s="118">
        <v>5.4100000000000002E-2</v>
      </c>
      <c r="L185" s="119">
        <f t="shared" si="5"/>
        <v>13078000</v>
      </c>
      <c r="M185" s="106"/>
      <c r="N185" s="195"/>
      <c r="O185" s="63"/>
      <c r="P185" s="63"/>
      <c r="Q185" s="63"/>
      <c r="S185" s="117"/>
    </row>
    <row r="186" spans="1:21" ht="12.95" customHeight="1" x14ac:dyDescent="0.2">
      <c r="A186" s="237">
        <v>175</v>
      </c>
      <c r="B186" s="198" t="s">
        <v>332</v>
      </c>
      <c r="C186" s="198" t="s">
        <v>333</v>
      </c>
      <c r="D186" s="199" t="s">
        <v>58</v>
      </c>
      <c r="E186" s="200">
        <v>3094</v>
      </c>
      <c r="F186" s="200">
        <v>2</v>
      </c>
      <c r="G186" s="201" t="s">
        <v>59</v>
      </c>
      <c r="H186" s="201" t="s">
        <v>60</v>
      </c>
      <c r="I186" s="202" t="s">
        <v>54</v>
      </c>
      <c r="J186" s="71">
        <v>12407000</v>
      </c>
      <c r="K186" s="120">
        <v>6.4100000000000004E-2</v>
      </c>
      <c r="L186" s="121">
        <f t="shared" si="5"/>
        <v>13202000</v>
      </c>
      <c r="M186" s="74"/>
      <c r="N186" s="200">
        <f>ROUND((S186/L186),0)</f>
        <v>6</v>
      </c>
      <c r="O186" s="71">
        <f>L186*N186</f>
        <v>79212000</v>
      </c>
      <c r="P186" s="71">
        <f>+(J186+(J186*$P$10))*N186</f>
        <v>78469312.199999988</v>
      </c>
      <c r="Q186" s="71">
        <f>O186-P186</f>
        <v>742687.80000001192</v>
      </c>
      <c r="R186" s="203"/>
      <c r="S186" s="117">
        <v>78933900</v>
      </c>
      <c r="T186" s="175">
        <v>6</v>
      </c>
    </row>
    <row r="187" spans="1:21" ht="12.95" customHeight="1" x14ac:dyDescent="0.2">
      <c r="A187" s="237">
        <v>176</v>
      </c>
      <c r="B187" s="193" t="s">
        <v>334</v>
      </c>
      <c r="C187" s="193" t="s">
        <v>335</v>
      </c>
      <c r="D187" s="194" t="s">
        <v>51</v>
      </c>
      <c r="E187" s="195">
        <v>20535</v>
      </c>
      <c r="F187" s="195">
        <v>2</v>
      </c>
      <c r="G187" s="196" t="s">
        <v>52</v>
      </c>
      <c r="H187" s="196" t="s">
        <v>53</v>
      </c>
      <c r="I187" s="197" t="s">
        <v>54</v>
      </c>
      <c r="J187" s="63">
        <v>12240000</v>
      </c>
      <c r="K187" s="118">
        <v>5.4100000000000002E-2</v>
      </c>
      <c r="L187" s="119">
        <f t="shared" si="5"/>
        <v>12902000</v>
      </c>
      <c r="M187" s="106"/>
      <c r="N187" s="195"/>
      <c r="O187" s="63"/>
      <c r="P187" s="63"/>
      <c r="Q187" s="63"/>
      <c r="S187" s="117"/>
    </row>
    <row r="188" spans="1:21" ht="12.95" customHeight="1" x14ac:dyDescent="0.2">
      <c r="A188" s="237">
        <v>177</v>
      </c>
      <c r="B188" s="193" t="s">
        <v>334</v>
      </c>
      <c r="C188" s="193" t="s">
        <v>335</v>
      </c>
      <c r="D188" s="194" t="s">
        <v>55</v>
      </c>
      <c r="E188" s="195">
        <v>20535</v>
      </c>
      <c r="F188" s="195">
        <v>2</v>
      </c>
      <c r="G188" s="196" t="s">
        <v>56</v>
      </c>
      <c r="H188" s="196" t="s">
        <v>57</v>
      </c>
      <c r="I188" s="197" t="s">
        <v>54</v>
      </c>
      <c r="J188" s="63">
        <v>12351000</v>
      </c>
      <c r="K188" s="118">
        <v>5.4100000000000002E-2</v>
      </c>
      <c r="L188" s="119">
        <f t="shared" si="5"/>
        <v>13019000</v>
      </c>
      <c r="M188" s="106"/>
      <c r="N188" s="195"/>
      <c r="O188" s="63"/>
      <c r="P188" s="63"/>
      <c r="Q188" s="63"/>
      <c r="S188" s="117"/>
    </row>
    <row r="189" spans="1:21" ht="12.95" customHeight="1" x14ac:dyDescent="0.2">
      <c r="A189" s="237">
        <v>178</v>
      </c>
      <c r="B189" s="198" t="s">
        <v>334</v>
      </c>
      <c r="C189" s="198" t="s">
        <v>335</v>
      </c>
      <c r="D189" s="199" t="s">
        <v>58</v>
      </c>
      <c r="E189" s="200">
        <v>20535</v>
      </c>
      <c r="F189" s="200">
        <v>2</v>
      </c>
      <c r="G189" s="201" t="s">
        <v>59</v>
      </c>
      <c r="H189" s="201" t="s">
        <v>60</v>
      </c>
      <c r="I189" s="202" t="s">
        <v>54</v>
      </c>
      <c r="J189" s="71">
        <v>12351000</v>
      </c>
      <c r="K189" s="120">
        <v>6.4100000000000004E-2</v>
      </c>
      <c r="L189" s="121">
        <f t="shared" si="5"/>
        <v>13143000</v>
      </c>
      <c r="M189" s="74"/>
      <c r="N189" s="200">
        <f>ROUND((S189/L189),0)</f>
        <v>50</v>
      </c>
      <c r="O189" s="71">
        <f>L189*N189</f>
        <v>657150000</v>
      </c>
      <c r="P189" s="71">
        <f>+(J189+(J189*$P$10))*N189</f>
        <v>650959455</v>
      </c>
      <c r="Q189" s="71">
        <f>O189-P189</f>
        <v>6190545</v>
      </c>
      <c r="R189" s="203"/>
      <c r="S189" s="117">
        <v>654840000</v>
      </c>
      <c r="T189" s="175">
        <v>50</v>
      </c>
    </row>
    <row r="190" spans="1:21" ht="12.95" customHeight="1" x14ac:dyDescent="0.2">
      <c r="A190" s="237">
        <v>179</v>
      </c>
      <c r="B190" s="193" t="s">
        <v>336</v>
      </c>
      <c r="C190" s="193" t="s">
        <v>337</v>
      </c>
      <c r="D190" s="194" t="s">
        <v>51</v>
      </c>
      <c r="E190" s="195">
        <v>53061</v>
      </c>
      <c r="F190" s="195">
        <v>2</v>
      </c>
      <c r="G190" s="196" t="s">
        <v>52</v>
      </c>
      <c r="H190" s="196" t="s">
        <v>53</v>
      </c>
      <c r="I190" s="197" t="s">
        <v>54</v>
      </c>
      <c r="J190" s="63">
        <v>12623000</v>
      </c>
      <c r="K190" s="118">
        <v>5.4100000000000002E-2</v>
      </c>
      <c r="L190" s="119">
        <f t="shared" si="5"/>
        <v>13306000</v>
      </c>
      <c r="M190" s="106"/>
      <c r="N190" s="195"/>
      <c r="O190" s="63"/>
      <c r="P190" s="63"/>
      <c r="Q190" s="63"/>
      <c r="S190" s="117"/>
    </row>
    <row r="191" spans="1:21" ht="12.95" customHeight="1" x14ac:dyDescent="0.2">
      <c r="A191" s="237">
        <v>180</v>
      </c>
      <c r="B191" s="193" t="s">
        <v>336</v>
      </c>
      <c r="C191" s="193" t="s">
        <v>337</v>
      </c>
      <c r="D191" s="194" t="s">
        <v>55</v>
      </c>
      <c r="E191" s="195">
        <v>53061</v>
      </c>
      <c r="F191" s="195">
        <v>2</v>
      </c>
      <c r="G191" s="196" t="s">
        <v>56</v>
      </c>
      <c r="H191" s="196" t="s">
        <v>57</v>
      </c>
      <c r="I191" s="197" t="s">
        <v>54</v>
      </c>
      <c r="J191" s="63">
        <v>12738000</v>
      </c>
      <c r="K191" s="118">
        <v>5.4100000000000002E-2</v>
      </c>
      <c r="L191" s="119">
        <f t="shared" si="5"/>
        <v>13427000</v>
      </c>
      <c r="M191" s="106"/>
      <c r="N191" s="195"/>
      <c r="O191" s="63"/>
      <c r="P191" s="63"/>
      <c r="Q191" s="63"/>
      <c r="S191" s="117"/>
    </row>
    <row r="192" spans="1:21" ht="12.95" customHeight="1" x14ac:dyDescent="0.2">
      <c r="A192" s="237">
        <v>181</v>
      </c>
      <c r="B192" s="198" t="s">
        <v>336</v>
      </c>
      <c r="C192" s="198" t="s">
        <v>337</v>
      </c>
      <c r="D192" s="199" t="s">
        <v>58</v>
      </c>
      <c r="E192" s="200">
        <v>53061</v>
      </c>
      <c r="F192" s="200">
        <v>2</v>
      </c>
      <c r="G192" s="201" t="s">
        <v>59</v>
      </c>
      <c r="H192" s="201" t="s">
        <v>60</v>
      </c>
      <c r="I192" s="202" t="s">
        <v>54</v>
      </c>
      <c r="J192" s="71">
        <v>12738000</v>
      </c>
      <c r="K192" s="120">
        <v>6.4100000000000004E-2</v>
      </c>
      <c r="L192" s="121">
        <f t="shared" si="5"/>
        <v>13555000</v>
      </c>
      <c r="M192" s="74"/>
      <c r="N192" s="200">
        <f>ROUND((S192/L192),0)</f>
        <v>6</v>
      </c>
      <c r="O192" s="71">
        <f>L192*N192</f>
        <v>81330000</v>
      </c>
      <c r="P192" s="71">
        <f>+(J192+(J192*$P$10))*N192</f>
        <v>80562754.800000012</v>
      </c>
      <c r="Q192" s="71">
        <f>O192-P192</f>
        <v>767245.19999998808</v>
      </c>
      <c r="R192" s="203"/>
      <c r="S192" s="117">
        <v>81039660</v>
      </c>
      <c r="T192" s="175">
        <v>6</v>
      </c>
    </row>
    <row r="193" spans="1:21" ht="12.95" customHeight="1" x14ac:dyDescent="0.2">
      <c r="A193" s="237">
        <v>182</v>
      </c>
      <c r="B193" s="193" t="s">
        <v>338</v>
      </c>
      <c r="C193" s="193" t="s">
        <v>339</v>
      </c>
      <c r="D193" s="194" t="s">
        <v>51</v>
      </c>
      <c r="E193" s="195">
        <v>108894</v>
      </c>
      <c r="F193" s="195">
        <v>2</v>
      </c>
      <c r="G193" s="196" t="s">
        <v>52</v>
      </c>
      <c r="H193" s="196" t="s">
        <v>53</v>
      </c>
      <c r="I193" s="197" t="s">
        <v>54</v>
      </c>
      <c r="J193" s="63">
        <v>12623000</v>
      </c>
      <c r="K193" s="118">
        <v>5.4100000000000002E-2</v>
      </c>
      <c r="L193" s="119">
        <f t="shared" si="5"/>
        <v>13306000</v>
      </c>
      <c r="M193" s="106"/>
      <c r="N193" s="195"/>
      <c r="O193" s="63"/>
      <c r="P193" s="63"/>
      <c r="Q193" s="63"/>
      <c r="S193" s="117"/>
    </row>
    <row r="194" spans="1:21" ht="12.95" customHeight="1" x14ac:dyDescent="0.2">
      <c r="A194" s="237">
        <v>183</v>
      </c>
      <c r="B194" s="193" t="s">
        <v>338</v>
      </c>
      <c r="C194" s="193" t="s">
        <v>339</v>
      </c>
      <c r="D194" s="194" t="s">
        <v>55</v>
      </c>
      <c r="E194" s="195">
        <v>108894</v>
      </c>
      <c r="F194" s="195">
        <v>2</v>
      </c>
      <c r="G194" s="196" t="s">
        <v>56</v>
      </c>
      <c r="H194" s="196" t="s">
        <v>57</v>
      </c>
      <c r="I194" s="197" t="s">
        <v>54</v>
      </c>
      <c r="J194" s="63">
        <v>12738000</v>
      </c>
      <c r="K194" s="118">
        <v>5.4100000000000002E-2</v>
      </c>
      <c r="L194" s="119">
        <f t="shared" si="5"/>
        <v>13427000</v>
      </c>
      <c r="M194" s="106"/>
      <c r="N194" s="195"/>
      <c r="O194" s="63"/>
      <c r="P194" s="63"/>
      <c r="Q194" s="63"/>
      <c r="S194" s="117"/>
    </row>
    <row r="195" spans="1:21" ht="12.95" customHeight="1" x14ac:dyDescent="0.2">
      <c r="A195" s="237">
        <v>184</v>
      </c>
      <c r="B195" s="198" t="s">
        <v>338</v>
      </c>
      <c r="C195" s="198" t="s">
        <v>339</v>
      </c>
      <c r="D195" s="199" t="s">
        <v>58</v>
      </c>
      <c r="E195" s="200">
        <v>108894</v>
      </c>
      <c r="F195" s="200">
        <v>2</v>
      </c>
      <c r="G195" s="201" t="s">
        <v>59</v>
      </c>
      <c r="H195" s="201" t="s">
        <v>60</v>
      </c>
      <c r="I195" s="202" t="s">
        <v>54</v>
      </c>
      <c r="J195" s="71">
        <v>12738000</v>
      </c>
      <c r="K195" s="120">
        <v>6.4100000000000004E-2</v>
      </c>
      <c r="L195" s="121">
        <f t="shared" si="5"/>
        <v>13555000</v>
      </c>
      <c r="M195" s="74"/>
      <c r="N195" s="200">
        <f>ROUND((S195/L195),0)</f>
        <v>0</v>
      </c>
      <c r="O195" s="71">
        <f>L195*N195</f>
        <v>0</v>
      </c>
      <c r="P195" s="71">
        <f>+(J195+(J195*$P$10))*N195</f>
        <v>0</v>
      </c>
      <c r="Q195" s="71">
        <f>O195-P195</f>
        <v>0</v>
      </c>
      <c r="R195" s="203"/>
      <c r="S195" s="117">
        <v>0</v>
      </c>
      <c r="T195" s="175">
        <v>0</v>
      </c>
      <c r="U195" s="175" t="s">
        <v>218</v>
      </c>
    </row>
    <row r="196" spans="1:21" ht="12.95" customHeight="1" x14ac:dyDescent="0.2">
      <c r="A196" s="237">
        <v>185</v>
      </c>
      <c r="B196" s="193" t="s">
        <v>340</v>
      </c>
      <c r="C196" s="193" t="s">
        <v>341</v>
      </c>
      <c r="D196" s="194" t="s">
        <v>51</v>
      </c>
      <c r="E196" s="195">
        <v>104971</v>
      </c>
      <c r="F196" s="195">
        <v>4</v>
      </c>
      <c r="G196" s="196" t="s">
        <v>52</v>
      </c>
      <c r="H196" s="196" t="s">
        <v>53</v>
      </c>
      <c r="I196" s="197" t="s">
        <v>54</v>
      </c>
      <c r="J196" s="63">
        <v>14040000</v>
      </c>
      <c r="K196" s="118">
        <v>5.4100000000000002E-2</v>
      </c>
      <c r="L196" s="119">
        <f t="shared" si="5"/>
        <v>14800000</v>
      </c>
      <c r="M196" s="106"/>
      <c r="N196" s="195"/>
      <c r="O196" s="63"/>
      <c r="P196" s="63"/>
      <c r="Q196" s="63"/>
      <c r="S196" s="117"/>
    </row>
    <row r="197" spans="1:21" ht="12.95" customHeight="1" x14ac:dyDescent="0.2">
      <c r="A197" s="237">
        <v>186</v>
      </c>
      <c r="B197" s="193" t="s">
        <v>340</v>
      </c>
      <c r="C197" s="193" t="s">
        <v>341</v>
      </c>
      <c r="D197" s="194" t="s">
        <v>55</v>
      </c>
      <c r="E197" s="195">
        <v>104971</v>
      </c>
      <c r="F197" s="195">
        <v>4</v>
      </c>
      <c r="G197" s="196" t="s">
        <v>56</v>
      </c>
      <c r="H197" s="196" t="s">
        <v>57</v>
      </c>
      <c r="I197" s="197" t="s">
        <v>54</v>
      </c>
      <c r="J197" s="63">
        <v>14167000</v>
      </c>
      <c r="K197" s="118">
        <v>5.4100000000000002E-2</v>
      </c>
      <c r="L197" s="119">
        <f t="shared" si="5"/>
        <v>14933000</v>
      </c>
      <c r="M197" s="106"/>
      <c r="N197" s="195"/>
      <c r="O197" s="63"/>
      <c r="P197" s="63"/>
      <c r="Q197" s="63"/>
      <c r="S197" s="117"/>
    </row>
    <row r="198" spans="1:21" ht="12.95" customHeight="1" x14ac:dyDescent="0.2">
      <c r="A198" s="237">
        <v>187</v>
      </c>
      <c r="B198" s="198" t="s">
        <v>340</v>
      </c>
      <c r="C198" s="198" t="s">
        <v>341</v>
      </c>
      <c r="D198" s="199" t="s">
        <v>58</v>
      </c>
      <c r="E198" s="200">
        <v>104971</v>
      </c>
      <c r="F198" s="200">
        <v>4</v>
      </c>
      <c r="G198" s="201" t="s">
        <v>59</v>
      </c>
      <c r="H198" s="201" t="s">
        <v>60</v>
      </c>
      <c r="I198" s="202" t="s">
        <v>54</v>
      </c>
      <c r="J198" s="71">
        <v>14167000</v>
      </c>
      <c r="K198" s="120">
        <v>6.4100000000000004E-2</v>
      </c>
      <c r="L198" s="121">
        <f t="shared" si="5"/>
        <v>15075000</v>
      </c>
      <c r="M198" s="74"/>
      <c r="N198" s="200">
        <f>ROUND((S198/L198),0)</f>
        <v>30</v>
      </c>
      <c r="O198" s="71">
        <f>L198*N198</f>
        <v>452250000</v>
      </c>
      <c r="P198" s="71">
        <f>+(J198+(J198*$P$10))*N198</f>
        <v>448003041</v>
      </c>
      <c r="Q198" s="71">
        <f>O198-P198</f>
        <v>4246959</v>
      </c>
      <c r="R198" s="203"/>
      <c r="S198" s="117">
        <v>450684000</v>
      </c>
      <c r="T198" s="175">
        <v>30</v>
      </c>
    </row>
    <row r="199" spans="1:21" ht="12.95" customHeight="1" x14ac:dyDescent="0.2">
      <c r="A199" s="237">
        <v>188</v>
      </c>
      <c r="B199" s="193" t="s">
        <v>342</v>
      </c>
      <c r="C199" s="193" t="s">
        <v>343</v>
      </c>
      <c r="D199" s="194" t="s">
        <v>51</v>
      </c>
      <c r="E199" s="195">
        <v>104844</v>
      </c>
      <c r="F199" s="195">
        <v>4</v>
      </c>
      <c r="G199" s="196" t="s">
        <v>52</v>
      </c>
      <c r="H199" s="196" t="s">
        <v>53</v>
      </c>
      <c r="I199" s="197" t="s">
        <v>54</v>
      </c>
      <c r="J199" s="63">
        <v>14040000</v>
      </c>
      <c r="K199" s="118">
        <v>5.4100000000000002E-2</v>
      </c>
      <c r="L199" s="119">
        <f t="shared" si="5"/>
        <v>14800000</v>
      </c>
      <c r="M199" s="106"/>
      <c r="N199" s="195"/>
      <c r="O199" s="63"/>
      <c r="P199" s="63"/>
      <c r="Q199" s="63"/>
      <c r="S199" s="117"/>
    </row>
    <row r="200" spans="1:21" ht="12.75" customHeight="1" x14ac:dyDescent="0.2">
      <c r="A200" s="237">
        <v>189</v>
      </c>
      <c r="B200" s="193" t="s">
        <v>342</v>
      </c>
      <c r="C200" s="193" t="s">
        <v>343</v>
      </c>
      <c r="D200" s="194" t="s">
        <v>55</v>
      </c>
      <c r="E200" s="195">
        <v>104844</v>
      </c>
      <c r="F200" s="195">
        <v>4</v>
      </c>
      <c r="G200" s="196" t="s">
        <v>56</v>
      </c>
      <c r="H200" s="196" t="s">
        <v>57</v>
      </c>
      <c r="I200" s="197" t="s">
        <v>54</v>
      </c>
      <c r="J200" s="63">
        <v>14167000</v>
      </c>
      <c r="K200" s="118">
        <v>5.4100000000000002E-2</v>
      </c>
      <c r="L200" s="119">
        <f t="shared" si="5"/>
        <v>14933000</v>
      </c>
      <c r="M200" s="106"/>
      <c r="N200" s="195"/>
      <c r="O200" s="63"/>
      <c r="P200" s="63"/>
      <c r="Q200" s="63"/>
      <c r="S200" s="117"/>
    </row>
    <row r="201" spans="1:21" ht="12.75" customHeight="1" x14ac:dyDescent="0.2">
      <c r="A201" s="237">
        <v>190</v>
      </c>
      <c r="B201" s="198" t="s">
        <v>342</v>
      </c>
      <c r="C201" s="198" t="s">
        <v>343</v>
      </c>
      <c r="D201" s="199" t="s">
        <v>58</v>
      </c>
      <c r="E201" s="200">
        <v>104844</v>
      </c>
      <c r="F201" s="200">
        <v>4</v>
      </c>
      <c r="G201" s="201" t="s">
        <v>59</v>
      </c>
      <c r="H201" s="201" t="s">
        <v>60</v>
      </c>
      <c r="I201" s="202" t="s">
        <v>54</v>
      </c>
      <c r="J201" s="71">
        <v>14167000</v>
      </c>
      <c r="K201" s="120">
        <v>6.4100000000000004E-2</v>
      </c>
      <c r="L201" s="121">
        <f t="shared" si="5"/>
        <v>15075000</v>
      </c>
      <c r="M201" s="74"/>
      <c r="N201" s="200">
        <f>ROUND((S201/L201),0)</f>
        <v>10</v>
      </c>
      <c r="O201" s="71">
        <f>L201*N201</f>
        <v>150750000</v>
      </c>
      <c r="P201" s="71">
        <f>+(J201+(J201*$P$10))*N201</f>
        <v>149334347</v>
      </c>
      <c r="Q201" s="71">
        <f>O201-P201</f>
        <v>1415653</v>
      </c>
      <c r="R201" s="203"/>
      <c r="S201" s="117">
        <v>150228000</v>
      </c>
      <c r="T201" s="175">
        <v>10</v>
      </c>
    </row>
    <row r="202" spans="1:21" ht="12.95" customHeight="1" x14ac:dyDescent="0.2">
      <c r="A202" s="237">
        <v>191</v>
      </c>
      <c r="B202" s="193" t="s">
        <v>344</v>
      </c>
      <c r="C202" s="193" t="s">
        <v>345</v>
      </c>
      <c r="D202" s="194" t="s">
        <v>51</v>
      </c>
      <c r="E202" s="196">
        <v>1023</v>
      </c>
      <c r="F202" s="195">
        <v>3</v>
      </c>
      <c r="G202" s="196" t="s">
        <v>52</v>
      </c>
      <c r="H202" s="196" t="s">
        <v>53</v>
      </c>
      <c r="I202" s="197" t="s">
        <v>54</v>
      </c>
      <c r="J202" s="63">
        <v>14061000</v>
      </c>
      <c r="K202" s="118">
        <v>5.4100000000000002E-2</v>
      </c>
      <c r="L202" s="119">
        <f t="shared" si="5"/>
        <v>14822000</v>
      </c>
      <c r="M202" s="106"/>
      <c r="N202" s="195"/>
      <c r="O202" s="63"/>
      <c r="P202" s="63"/>
      <c r="Q202" s="63"/>
      <c r="S202" s="117"/>
    </row>
    <row r="203" spans="1:21" ht="12.95" customHeight="1" x14ac:dyDescent="0.2">
      <c r="A203" s="237">
        <v>192</v>
      </c>
      <c r="B203" s="193" t="s">
        <v>344</v>
      </c>
      <c r="C203" s="193" t="s">
        <v>345</v>
      </c>
      <c r="D203" s="194" t="s">
        <v>55</v>
      </c>
      <c r="E203" s="196">
        <v>1023</v>
      </c>
      <c r="F203" s="195">
        <v>3</v>
      </c>
      <c r="G203" s="196" t="s">
        <v>56</v>
      </c>
      <c r="H203" s="196" t="s">
        <v>57</v>
      </c>
      <c r="I203" s="197" t="s">
        <v>54</v>
      </c>
      <c r="J203" s="63">
        <v>14188000</v>
      </c>
      <c r="K203" s="118">
        <v>5.4100000000000002E-2</v>
      </c>
      <c r="L203" s="119">
        <f t="shared" si="5"/>
        <v>14956000</v>
      </c>
      <c r="M203" s="106"/>
      <c r="N203" s="195"/>
      <c r="O203" s="63"/>
      <c r="P203" s="63"/>
      <c r="Q203" s="63"/>
      <c r="S203" s="117"/>
    </row>
    <row r="204" spans="1:21" ht="12.95" customHeight="1" x14ac:dyDescent="0.2">
      <c r="A204" s="237">
        <v>193</v>
      </c>
      <c r="B204" s="198" t="s">
        <v>344</v>
      </c>
      <c r="C204" s="198" t="s">
        <v>345</v>
      </c>
      <c r="D204" s="199" t="s">
        <v>58</v>
      </c>
      <c r="E204" s="201">
        <v>1023</v>
      </c>
      <c r="F204" s="200">
        <v>3</v>
      </c>
      <c r="G204" s="201" t="s">
        <v>59</v>
      </c>
      <c r="H204" s="201" t="s">
        <v>60</v>
      </c>
      <c r="I204" s="202" t="s">
        <v>54</v>
      </c>
      <c r="J204" s="71">
        <v>14188000</v>
      </c>
      <c r="K204" s="120">
        <v>6.4100000000000004E-2</v>
      </c>
      <c r="L204" s="121">
        <f t="shared" si="5"/>
        <v>15097000</v>
      </c>
      <c r="M204" s="74"/>
      <c r="N204" s="200">
        <f>ROUND((S204/L204),0)</f>
        <v>12</v>
      </c>
      <c r="O204" s="71">
        <f>L204*N204</f>
        <v>181164000</v>
      </c>
      <c r="P204" s="71">
        <f>+(J204+(J204*$P$10))*N204</f>
        <v>179466849.60000002</v>
      </c>
      <c r="Q204" s="71">
        <f>O204-P204</f>
        <v>1697150.3999999762</v>
      </c>
      <c r="R204" s="203"/>
      <c r="S204" s="117">
        <v>180543240</v>
      </c>
      <c r="T204" s="175">
        <v>12</v>
      </c>
    </row>
    <row r="205" spans="1:21" ht="12.95" customHeight="1" x14ac:dyDescent="0.2">
      <c r="A205" s="237">
        <v>194</v>
      </c>
      <c r="B205" s="193" t="s">
        <v>346</v>
      </c>
      <c r="C205" s="193" t="s">
        <v>347</v>
      </c>
      <c r="D205" s="194" t="s">
        <v>51</v>
      </c>
      <c r="E205" s="195">
        <v>1026</v>
      </c>
      <c r="F205" s="195">
        <v>4</v>
      </c>
      <c r="G205" s="196" t="s">
        <v>52</v>
      </c>
      <c r="H205" s="196" t="s">
        <v>53</v>
      </c>
      <c r="I205" s="197" t="s">
        <v>54</v>
      </c>
      <c r="J205" s="63">
        <v>15927000</v>
      </c>
      <c r="K205" s="118">
        <v>5.4100000000000002E-2</v>
      </c>
      <c r="L205" s="119">
        <f t="shared" si="5"/>
        <v>16789000</v>
      </c>
      <c r="M205" s="106"/>
      <c r="N205" s="195"/>
      <c r="O205" s="63"/>
      <c r="P205" s="63"/>
      <c r="Q205" s="63"/>
      <c r="S205" s="117"/>
    </row>
    <row r="206" spans="1:21" ht="12.95" customHeight="1" x14ac:dyDescent="0.2">
      <c r="A206" s="237">
        <v>195</v>
      </c>
      <c r="B206" s="193" t="s">
        <v>346</v>
      </c>
      <c r="C206" s="193" t="s">
        <v>347</v>
      </c>
      <c r="D206" s="194" t="s">
        <v>55</v>
      </c>
      <c r="E206" s="195">
        <v>1026</v>
      </c>
      <c r="F206" s="195">
        <v>4</v>
      </c>
      <c r="G206" s="196" t="s">
        <v>56</v>
      </c>
      <c r="H206" s="196" t="s">
        <v>57</v>
      </c>
      <c r="I206" s="197" t="s">
        <v>54</v>
      </c>
      <c r="J206" s="63">
        <v>16071000</v>
      </c>
      <c r="K206" s="118">
        <v>5.4100000000000002E-2</v>
      </c>
      <c r="L206" s="119">
        <f t="shared" si="5"/>
        <v>16940000</v>
      </c>
      <c r="M206" s="106"/>
      <c r="N206" s="195"/>
      <c r="O206" s="63"/>
      <c r="P206" s="63"/>
      <c r="Q206" s="63"/>
      <c r="S206" s="117"/>
    </row>
    <row r="207" spans="1:21" ht="12.95" customHeight="1" x14ac:dyDescent="0.2">
      <c r="A207" s="237">
        <v>196</v>
      </c>
      <c r="B207" s="198" t="s">
        <v>346</v>
      </c>
      <c r="C207" s="198" t="s">
        <v>347</v>
      </c>
      <c r="D207" s="199" t="s">
        <v>58</v>
      </c>
      <c r="E207" s="200">
        <v>1026</v>
      </c>
      <c r="F207" s="200">
        <v>4</v>
      </c>
      <c r="G207" s="201" t="s">
        <v>59</v>
      </c>
      <c r="H207" s="201" t="s">
        <v>60</v>
      </c>
      <c r="I207" s="202" t="s">
        <v>54</v>
      </c>
      <c r="J207" s="71">
        <v>16071000</v>
      </c>
      <c r="K207" s="120">
        <v>6.4100000000000004E-2</v>
      </c>
      <c r="L207" s="121">
        <f t="shared" si="5"/>
        <v>17101000</v>
      </c>
      <c r="M207" s="74"/>
      <c r="N207" s="200">
        <f>ROUND((S207/L207),0)</f>
        <v>7</v>
      </c>
      <c r="O207" s="71">
        <f>L207*N207</f>
        <v>119707000</v>
      </c>
      <c r="P207" s="71">
        <f>+(J207+(J207*$P$10))*N207</f>
        <v>118583087.70000002</v>
      </c>
      <c r="Q207" s="71">
        <f>O207-P207</f>
        <v>1123912.2999999821</v>
      </c>
      <c r="R207" s="203"/>
      <c r="S207" s="117">
        <v>119293230</v>
      </c>
      <c r="T207" s="175">
        <v>7</v>
      </c>
    </row>
    <row r="208" spans="1:21" ht="12.95" customHeight="1" x14ac:dyDescent="0.2">
      <c r="A208" s="237">
        <v>197</v>
      </c>
      <c r="B208" s="193" t="s">
        <v>348</v>
      </c>
      <c r="C208" s="193" t="s">
        <v>349</v>
      </c>
      <c r="D208" s="194" t="s">
        <v>51</v>
      </c>
      <c r="E208" s="195">
        <v>107006</v>
      </c>
      <c r="F208" s="195">
        <v>4</v>
      </c>
      <c r="G208" s="196" t="s">
        <v>52</v>
      </c>
      <c r="H208" s="196" t="s">
        <v>53</v>
      </c>
      <c r="I208" s="197" t="s">
        <v>54</v>
      </c>
      <c r="J208" s="63">
        <v>12750000</v>
      </c>
      <c r="K208" s="118">
        <v>5.4100000000000002E-2</v>
      </c>
      <c r="L208" s="119">
        <f t="shared" si="5"/>
        <v>13440000</v>
      </c>
      <c r="M208" s="106"/>
      <c r="N208" s="195"/>
      <c r="O208" s="63"/>
      <c r="P208" s="63"/>
      <c r="Q208" s="63"/>
      <c r="S208" s="117"/>
    </row>
    <row r="209" spans="1:20" ht="12.95" customHeight="1" x14ac:dyDescent="0.2">
      <c r="A209" s="237">
        <v>198</v>
      </c>
      <c r="B209" s="193" t="s">
        <v>348</v>
      </c>
      <c r="C209" s="193" t="s">
        <v>349</v>
      </c>
      <c r="D209" s="194" t="s">
        <v>55</v>
      </c>
      <c r="E209" s="195">
        <v>107006</v>
      </c>
      <c r="F209" s="195">
        <v>4</v>
      </c>
      <c r="G209" s="196" t="s">
        <v>56</v>
      </c>
      <c r="H209" s="196" t="s">
        <v>57</v>
      </c>
      <c r="I209" s="197" t="s">
        <v>54</v>
      </c>
      <c r="J209" s="63">
        <v>12866000</v>
      </c>
      <c r="K209" s="118">
        <v>5.4100000000000002E-2</v>
      </c>
      <c r="L209" s="119">
        <f t="shared" ref="L209:L210" si="6">+ROUND((J209*K209)+J209,-3)</f>
        <v>13562000</v>
      </c>
      <c r="M209" s="106"/>
      <c r="N209" s="195"/>
      <c r="O209" s="63"/>
      <c r="P209" s="63"/>
      <c r="Q209" s="63"/>
      <c r="S209" s="117"/>
    </row>
    <row r="210" spans="1:20" ht="12.95" customHeight="1" x14ac:dyDescent="0.2">
      <c r="A210" s="237">
        <v>199</v>
      </c>
      <c r="B210" s="198" t="s">
        <v>348</v>
      </c>
      <c r="C210" s="198" t="s">
        <v>349</v>
      </c>
      <c r="D210" s="199" t="s">
        <v>58</v>
      </c>
      <c r="E210" s="200">
        <v>107006</v>
      </c>
      <c r="F210" s="200">
        <v>4</v>
      </c>
      <c r="G210" s="201" t="s">
        <v>59</v>
      </c>
      <c r="H210" s="201" t="s">
        <v>60</v>
      </c>
      <c r="I210" s="202" t="s">
        <v>54</v>
      </c>
      <c r="J210" s="71">
        <v>12866000</v>
      </c>
      <c r="K210" s="120">
        <v>6.4100000000000004E-2</v>
      </c>
      <c r="L210" s="121">
        <f t="shared" si="6"/>
        <v>13691000</v>
      </c>
      <c r="M210" s="74"/>
      <c r="N210" s="200">
        <f>ROUND((S210/L210),0)</f>
        <v>21</v>
      </c>
      <c r="O210" s="71">
        <f>L210*N210</f>
        <v>287511000</v>
      </c>
      <c r="P210" s="71">
        <f>+(J210+(J210*$P$10))*N210</f>
        <v>284803062.59999996</v>
      </c>
      <c r="Q210" s="71">
        <f>O210-P210</f>
        <v>2707937.4000000358</v>
      </c>
      <c r="R210" s="203"/>
      <c r="S210" s="117">
        <v>286492500</v>
      </c>
      <c r="T210" s="175">
        <v>21</v>
      </c>
    </row>
    <row r="211" spans="1:20" ht="12.95" customHeight="1" x14ac:dyDescent="0.2">
      <c r="A211" s="237">
        <v>200</v>
      </c>
      <c r="B211" s="193"/>
      <c r="C211" s="193"/>
      <c r="D211" s="194"/>
      <c r="E211" s="195"/>
      <c r="F211" s="195"/>
      <c r="G211" s="196"/>
      <c r="H211" s="196"/>
      <c r="I211" s="197"/>
      <c r="J211" s="63"/>
      <c r="K211" s="118"/>
      <c r="L211" s="119"/>
      <c r="M211" s="106"/>
      <c r="N211" s="195"/>
      <c r="O211" s="63"/>
      <c r="P211" s="63"/>
      <c r="Q211" s="63"/>
      <c r="S211" s="117"/>
    </row>
    <row r="212" spans="1:20" ht="12.95" customHeight="1" x14ac:dyDescent="0.2">
      <c r="A212" s="237">
        <v>201</v>
      </c>
      <c r="B212" s="193"/>
      <c r="C212" s="204" t="s">
        <v>350</v>
      </c>
      <c r="D212" s="194"/>
      <c r="E212" s="205"/>
      <c r="F212" s="205"/>
      <c r="G212" s="206"/>
      <c r="H212" s="206"/>
      <c r="I212" s="207"/>
      <c r="J212" s="63"/>
      <c r="K212" s="118" t="s">
        <v>211</v>
      </c>
      <c r="L212" s="119"/>
      <c r="M212" s="106"/>
      <c r="N212" s="205"/>
      <c r="O212" s="63"/>
      <c r="P212" s="63"/>
      <c r="Q212" s="63"/>
      <c r="S212" s="117"/>
    </row>
    <row r="213" spans="1:20" ht="12.95" customHeight="1" x14ac:dyDescent="0.2">
      <c r="A213" s="237">
        <v>202</v>
      </c>
      <c r="B213" s="193" t="s">
        <v>351</v>
      </c>
      <c r="C213" s="193" t="s">
        <v>352</v>
      </c>
      <c r="D213" s="194" t="s">
        <v>51</v>
      </c>
      <c r="E213" s="195">
        <v>53060</v>
      </c>
      <c r="F213" s="195">
        <v>2</v>
      </c>
      <c r="G213" s="196" t="s">
        <v>52</v>
      </c>
      <c r="H213" s="196" t="s">
        <v>53</v>
      </c>
      <c r="I213" s="197" t="s">
        <v>54</v>
      </c>
      <c r="J213" s="63">
        <v>14995000</v>
      </c>
      <c r="K213" s="118">
        <v>5.4100000000000002E-2</v>
      </c>
      <c r="L213" s="119">
        <f t="shared" ref="L213:L242" si="7">+ROUND((J213*K213)+J213,-3)</f>
        <v>15806000</v>
      </c>
      <c r="M213" s="106"/>
      <c r="N213" s="195"/>
      <c r="O213" s="63"/>
      <c r="P213" s="63"/>
      <c r="Q213" s="63"/>
      <c r="S213" s="117"/>
    </row>
    <row r="214" spans="1:20" ht="12.95" customHeight="1" x14ac:dyDescent="0.2">
      <c r="A214" s="237">
        <v>203</v>
      </c>
      <c r="B214" s="193" t="s">
        <v>351</v>
      </c>
      <c r="C214" s="193" t="s">
        <v>352</v>
      </c>
      <c r="D214" s="194" t="s">
        <v>55</v>
      </c>
      <c r="E214" s="195">
        <v>53060</v>
      </c>
      <c r="F214" s="195">
        <v>2</v>
      </c>
      <c r="G214" s="196" t="s">
        <v>56</v>
      </c>
      <c r="H214" s="196" t="s">
        <v>57</v>
      </c>
      <c r="I214" s="197" t="s">
        <v>54</v>
      </c>
      <c r="J214" s="63">
        <v>15131000</v>
      </c>
      <c r="K214" s="118">
        <v>5.4100000000000002E-2</v>
      </c>
      <c r="L214" s="119">
        <f t="shared" si="7"/>
        <v>15950000</v>
      </c>
      <c r="M214" s="106"/>
      <c r="N214" s="195"/>
      <c r="O214" s="63"/>
      <c r="P214" s="63"/>
      <c r="Q214" s="63"/>
      <c r="S214" s="117"/>
    </row>
    <row r="215" spans="1:20" ht="12.95" customHeight="1" x14ac:dyDescent="0.2">
      <c r="A215" s="237">
        <v>204</v>
      </c>
      <c r="B215" s="198" t="s">
        <v>351</v>
      </c>
      <c r="C215" s="198" t="s">
        <v>352</v>
      </c>
      <c r="D215" s="199" t="s">
        <v>58</v>
      </c>
      <c r="E215" s="200">
        <v>53060</v>
      </c>
      <c r="F215" s="200">
        <v>2</v>
      </c>
      <c r="G215" s="201" t="s">
        <v>59</v>
      </c>
      <c r="H215" s="201" t="s">
        <v>60</v>
      </c>
      <c r="I215" s="202" t="s">
        <v>54</v>
      </c>
      <c r="J215" s="71">
        <v>15131000</v>
      </c>
      <c r="K215" s="120">
        <v>6.4100000000000004E-2</v>
      </c>
      <c r="L215" s="121">
        <f t="shared" si="7"/>
        <v>16101000</v>
      </c>
      <c r="M215" s="74"/>
      <c r="N215" s="200">
        <f>ROUND((S215/L215),0)</f>
        <v>44</v>
      </c>
      <c r="O215" s="71">
        <f>L215*N215</f>
        <v>708444000</v>
      </c>
      <c r="P215" s="71">
        <f>+(J215+(J215*$P$10))*N215</f>
        <v>701781832.39999998</v>
      </c>
      <c r="Q215" s="71">
        <f>O215-P215</f>
        <v>6662167.6000000238</v>
      </c>
      <c r="R215" s="203"/>
      <c r="S215" s="117">
        <v>711190130</v>
      </c>
      <c r="T215" s="175">
        <v>45</v>
      </c>
    </row>
    <row r="216" spans="1:20" ht="12.95" customHeight="1" x14ac:dyDescent="0.2">
      <c r="A216" s="237">
        <v>205</v>
      </c>
      <c r="B216" s="193" t="s">
        <v>353</v>
      </c>
      <c r="C216" s="193" t="s">
        <v>354</v>
      </c>
      <c r="D216" s="194" t="s">
        <v>51</v>
      </c>
      <c r="E216" s="195">
        <v>105147</v>
      </c>
      <c r="F216" s="195">
        <v>2</v>
      </c>
      <c r="G216" s="196" t="s">
        <v>52</v>
      </c>
      <c r="H216" s="196" t="s">
        <v>53</v>
      </c>
      <c r="I216" s="197" t="s">
        <v>54</v>
      </c>
      <c r="J216" s="63">
        <v>12257000</v>
      </c>
      <c r="K216" s="118">
        <v>5.4100000000000002E-2</v>
      </c>
      <c r="L216" s="119">
        <f t="shared" si="7"/>
        <v>12920000</v>
      </c>
      <c r="M216" s="106"/>
      <c r="N216" s="195"/>
      <c r="O216" s="63"/>
      <c r="P216" s="63"/>
      <c r="Q216" s="63"/>
      <c r="S216" s="117"/>
    </row>
    <row r="217" spans="1:20" ht="12.95" customHeight="1" x14ac:dyDescent="0.2">
      <c r="A217" s="237">
        <v>206</v>
      </c>
      <c r="B217" s="193" t="s">
        <v>353</v>
      </c>
      <c r="C217" s="193" t="s">
        <v>354</v>
      </c>
      <c r="D217" s="194" t="s">
        <v>55</v>
      </c>
      <c r="E217" s="195">
        <v>105147</v>
      </c>
      <c r="F217" s="195">
        <v>2</v>
      </c>
      <c r="G217" s="196" t="s">
        <v>56</v>
      </c>
      <c r="H217" s="196" t="s">
        <v>57</v>
      </c>
      <c r="I217" s="197" t="s">
        <v>54</v>
      </c>
      <c r="J217" s="63">
        <v>12368000</v>
      </c>
      <c r="K217" s="118">
        <v>5.4100000000000002E-2</v>
      </c>
      <c r="L217" s="119">
        <f t="shared" si="7"/>
        <v>13037000</v>
      </c>
      <c r="M217" s="106"/>
      <c r="N217" s="195"/>
      <c r="O217" s="63"/>
      <c r="P217" s="63"/>
      <c r="Q217" s="63"/>
      <c r="S217" s="117"/>
    </row>
    <row r="218" spans="1:20" ht="12.95" customHeight="1" x14ac:dyDescent="0.2">
      <c r="A218" s="237">
        <v>207</v>
      </c>
      <c r="B218" s="198" t="s">
        <v>353</v>
      </c>
      <c r="C218" s="198" t="s">
        <v>354</v>
      </c>
      <c r="D218" s="199" t="s">
        <v>58</v>
      </c>
      <c r="E218" s="200">
        <v>105147</v>
      </c>
      <c r="F218" s="200">
        <v>2</v>
      </c>
      <c r="G218" s="201" t="s">
        <v>59</v>
      </c>
      <c r="H218" s="201" t="s">
        <v>60</v>
      </c>
      <c r="I218" s="202" t="s">
        <v>54</v>
      </c>
      <c r="J218" s="71">
        <v>12368000</v>
      </c>
      <c r="K218" s="120">
        <v>6.4100000000000004E-2</v>
      </c>
      <c r="L218" s="121">
        <f t="shared" si="7"/>
        <v>13161000</v>
      </c>
      <c r="M218" s="74"/>
      <c r="N218" s="200">
        <f>ROUND((S218/L218),0)</f>
        <v>20</v>
      </c>
      <c r="O218" s="71">
        <f>L218*N218</f>
        <v>263220000</v>
      </c>
      <c r="P218" s="71">
        <f>+(J218+(J218*$P$10))*N218</f>
        <v>260742176</v>
      </c>
      <c r="Q218" s="71">
        <f>O218-P218</f>
        <v>2477824</v>
      </c>
      <c r="R218" s="203"/>
      <c r="S218" s="117">
        <v>261470000</v>
      </c>
      <c r="T218" s="175">
        <v>20</v>
      </c>
    </row>
    <row r="219" spans="1:20" ht="12.95" customHeight="1" x14ac:dyDescent="0.2">
      <c r="A219" s="237">
        <v>208</v>
      </c>
      <c r="B219" s="193" t="s">
        <v>355</v>
      </c>
      <c r="C219" s="193" t="s">
        <v>356</v>
      </c>
      <c r="D219" s="194" t="s">
        <v>51</v>
      </c>
      <c r="E219" s="195">
        <v>2840</v>
      </c>
      <c r="F219" s="195">
        <v>2</v>
      </c>
      <c r="G219" s="196" t="s">
        <v>52</v>
      </c>
      <c r="H219" s="196" t="s">
        <v>53</v>
      </c>
      <c r="I219" s="197" t="s">
        <v>54</v>
      </c>
      <c r="J219" s="63">
        <v>14810000</v>
      </c>
      <c r="K219" s="118">
        <v>5.4100000000000002E-2</v>
      </c>
      <c r="L219" s="119">
        <f t="shared" si="7"/>
        <v>15611000</v>
      </c>
      <c r="M219" s="106"/>
      <c r="N219" s="195"/>
      <c r="O219" s="63"/>
      <c r="P219" s="63"/>
      <c r="Q219" s="63"/>
      <c r="S219" s="117"/>
    </row>
    <row r="220" spans="1:20" ht="12.95" customHeight="1" x14ac:dyDescent="0.2">
      <c r="A220" s="237">
        <v>209</v>
      </c>
      <c r="B220" s="193" t="s">
        <v>355</v>
      </c>
      <c r="C220" s="193" t="s">
        <v>356</v>
      </c>
      <c r="D220" s="194" t="s">
        <v>55</v>
      </c>
      <c r="E220" s="195">
        <v>2840</v>
      </c>
      <c r="F220" s="195">
        <v>2</v>
      </c>
      <c r="G220" s="196" t="s">
        <v>56</v>
      </c>
      <c r="H220" s="196" t="s">
        <v>57</v>
      </c>
      <c r="I220" s="197" t="s">
        <v>54</v>
      </c>
      <c r="J220" s="63">
        <v>14944000</v>
      </c>
      <c r="K220" s="118">
        <v>5.4100000000000002E-2</v>
      </c>
      <c r="L220" s="119">
        <f t="shared" si="7"/>
        <v>15752000</v>
      </c>
      <c r="M220" s="106"/>
      <c r="N220" s="195"/>
      <c r="O220" s="63"/>
      <c r="P220" s="63"/>
      <c r="Q220" s="63"/>
      <c r="S220" s="117"/>
    </row>
    <row r="221" spans="1:20" ht="12.95" customHeight="1" x14ac:dyDescent="0.2">
      <c r="A221" s="237">
        <v>210</v>
      </c>
      <c r="B221" s="198" t="s">
        <v>355</v>
      </c>
      <c r="C221" s="198" t="s">
        <v>356</v>
      </c>
      <c r="D221" s="199" t="s">
        <v>58</v>
      </c>
      <c r="E221" s="200">
        <v>2840</v>
      </c>
      <c r="F221" s="200">
        <v>2</v>
      </c>
      <c r="G221" s="201" t="s">
        <v>59</v>
      </c>
      <c r="H221" s="201" t="s">
        <v>60</v>
      </c>
      <c r="I221" s="202" t="s">
        <v>54</v>
      </c>
      <c r="J221" s="71">
        <v>14944000</v>
      </c>
      <c r="K221" s="120">
        <v>6.4100000000000004E-2</v>
      </c>
      <c r="L221" s="121">
        <f t="shared" si="7"/>
        <v>15902000</v>
      </c>
      <c r="M221" s="74"/>
      <c r="N221" s="200">
        <f>ROUND((S221/L221),0)</f>
        <v>14</v>
      </c>
      <c r="O221" s="71">
        <f>L221*N221</f>
        <v>222628000</v>
      </c>
      <c r="P221" s="71">
        <f>+(J221+(J221*$P$10))*N221</f>
        <v>220534585.59999999</v>
      </c>
      <c r="Q221" s="71">
        <f>O221-P221</f>
        <v>2093414.400000006</v>
      </c>
      <c r="R221" s="203"/>
      <c r="S221" s="117">
        <v>219447600</v>
      </c>
      <c r="T221" s="175">
        <v>14</v>
      </c>
    </row>
    <row r="222" spans="1:20" ht="12.95" customHeight="1" x14ac:dyDescent="0.2">
      <c r="A222" s="237">
        <v>211</v>
      </c>
      <c r="B222" s="193" t="s">
        <v>357</v>
      </c>
      <c r="C222" s="193" t="s">
        <v>358</v>
      </c>
      <c r="D222" s="194" t="s">
        <v>51</v>
      </c>
      <c r="E222" s="195">
        <v>3268</v>
      </c>
      <c r="F222" s="195">
        <v>2</v>
      </c>
      <c r="G222" s="196" t="s">
        <v>52</v>
      </c>
      <c r="H222" s="196" t="s">
        <v>53</v>
      </c>
      <c r="I222" s="197" t="s">
        <v>54</v>
      </c>
      <c r="J222" s="63">
        <v>14810000</v>
      </c>
      <c r="K222" s="118">
        <v>5.4100000000000002E-2</v>
      </c>
      <c r="L222" s="119">
        <f t="shared" si="7"/>
        <v>15611000</v>
      </c>
      <c r="M222" s="106"/>
      <c r="N222" s="195"/>
      <c r="O222" s="63"/>
      <c r="P222" s="63"/>
      <c r="Q222" s="63"/>
      <c r="S222" s="117">
        <v>219447600</v>
      </c>
      <c r="T222" s="175">
        <v>14</v>
      </c>
    </row>
    <row r="223" spans="1:20" ht="12.95" customHeight="1" x14ac:dyDescent="0.2">
      <c r="A223" s="237">
        <v>212</v>
      </c>
      <c r="B223" s="193" t="s">
        <v>357</v>
      </c>
      <c r="C223" s="193" t="s">
        <v>358</v>
      </c>
      <c r="D223" s="194" t="s">
        <v>55</v>
      </c>
      <c r="E223" s="195">
        <v>3268</v>
      </c>
      <c r="F223" s="195">
        <v>2</v>
      </c>
      <c r="G223" s="196" t="s">
        <v>56</v>
      </c>
      <c r="H223" s="196" t="s">
        <v>57</v>
      </c>
      <c r="I223" s="197" t="s">
        <v>54</v>
      </c>
      <c r="J223" s="63">
        <v>14944000</v>
      </c>
      <c r="K223" s="118">
        <v>5.4100000000000002E-2</v>
      </c>
      <c r="L223" s="119">
        <f t="shared" si="7"/>
        <v>15752000</v>
      </c>
      <c r="M223" s="106"/>
      <c r="N223" s="195"/>
      <c r="O223" s="63"/>
      <c r="P223" s="63"/>
      <c r="Q223" s="63"/>
      <c r="S223" s="117"/>
    </row>
    <row r="224" spans="1:20" ht="12.95" customHeight="1" x14ac:dyDescent="0.2">
      <c r="A224" s="237">
        <v>213</v>
      </c>
      <c r="B224" s="198" t="s">
        <v>357</v>
      </c>
      <c r="C224" s="198" t="s">
        <v>358</v>
      </c>
      <c r="D224" s="199" t="s">
        <v>58</v>
      </c>
      <c r="E224" s="200">
        <v>3268</v>
      </c>
      <c r="F224" s="200">
        <v>2</v>
      </c>
      <c r="G224" s="201" t="s">
        <v>59</v>
      </c>
      <c r="H224" s="201" t="s">
        <v>60</v>
      </c>
      <c r="I224" s="202" t="s">
        <v>54</v>
      </c>
      <c r="J224" s="71">
        <v>14944000</v>
      </c>
      <c r="K224" s="120">
        <v>6.4100000000000004E-2</v>
      </c>
      <c r="L224" s="121">
        <f t="shared" si="7"/>
        <v>15902000</v>
      </c>
      <c r="M224" s="74"/>
      <c r="N224" s="200">
        <f>ROUND((S224/L224),0)</f>
        <v>12</v>
      </c>
      <c r="O224" s="71">
        <f>L224*N224</f>
        <v>190824000</v>
      </c>
      <c r="P224" s="71">
        <f>+(J224+(J224*$P$10))*N224</f>
        <v>189029644.80000001</v>
      </c>
      <c r="Q224" s="71">
        <f>O224-P224</f>
        <v>1794355.1999999881</v>
      </c>
      <c r="R224" s="203"/>
      <c r="S224" s="117">
        <v>186609700</v>
      </c>
      <c r="T224" s="175">
        <v>12</v>
      </c>
    </row>
    <row r="225" spans="1:20" ht="12.95" customHeight="1" x14ac:dyDescent="0.2">
      <c r="A225" s="237">
        <v>214</v>
      </c>
      <c r="B225" s="193" t="s">
        <v>359</v>
      </c>
      <c r="C225" s="193" t="s">
        <v>360</v>
      </c>
      <c r="D225" s="194" t="s">
        <v>51</v>
      </c>
      <c r="E225" s="195">
        <v>105996</v>
      </c>
      <c r="F225" s="195">
        <v>4</v>
      </c>
      <c r="G225" s="196" t="s">
        <v>52</v>
      </c>
      <c r="H225" s="196" t="s">
        <v>53</v>
      </c>
      <c r="I225" s="197" t="s">
        <v>54</v>
      </c>
      <c r="J225" s="63">
        <v>14968000</v>
      </c>
      <c r="K225" s="118">
        <v>5.4100000000000002E-2</v>
      </c>
      <c r="L225" s="119">
        <f t="shared" si="7"/>
        <v>15778000</v>
      </c>
      <c r="M225" s="106"/>
      <c r="N225" s="195"/>
      <c r="O225" s="63"/>
      <c r="P225" s="63"/>
      <c r="Q225" s="63"/>
      <c r="S225" s="117"/>
    </row>
    <row r="226" spans="1:20" ht="12.95" customHeight="1" x14ac:dyDescent="0.2">
      <c r="A226" s="237">
        <v>215</v>
      </c>
      <c r="B226" s="193" t="s">
        <v>359</v>
      </c>
      <c r="C226" s="193" t="s">
        <v>360</v>
      </c>
      <c r="D226" s="194" t="s">
        <v>55</v>
      </c>
      <c r="E226" s="195">
        <v>105996</v>
      </c>
      <c r="F226" s="195">
        <v>4</v>
      </c>
      <c r="G226" s="196" t="s">
        <v>56</v>
      </c>
      <c r="H226" s="196" t="s">
        <v>57</v>
      </c>
      <c r="I226" s="197" t="s">
        <v>54</v>
      </c>
      <c r="J226" s="63">
        <v>15103000</v>
      </c>
      <c r="K226" s="118">
        <v>5.4100000000000002E-2</v>
      </c>
      <c r="L226" s="119">
        <f t="shared" si="7"/>
        <v>15920000</v>
      </c>
      <c r="M226" s="106"/>
      <c r="N226" s="195"/>
      <c r="O226" s="63"/>
      <c r="P226" s="63"/>
      <c r="Q226" s="63"/>
      <c r="S226" s="117"/>
    </row>
    <row r="227" spans="1:20" ht="12.95" customHeight="1" x14ac:dyDescent="0.2">
      <c r="A227" s="237">
        <v>216</v>
      </c>
      <c r="B227" s="198" t="s">
        <v>359</v>
      </c>
      <c r="C227" s="198" t="s">
        <v>360</v>
      </c>
      <c r="D227" s="199" t="s">
        <v>58</v>
      </c>
      <c r="E227" s="200">
        <v>105996</v>
      </c>
      <c r="F227" s="200">
        <v>4</v>
      </c>
      <c r="G227" s="201" t="s">
        <v>59</v>
      </c>
      <c r="H227" s="201" t="s">
        <v>60</v>
      </c>
      <c r="I227" s="202" t="s">
        <v>54</v>
      </c>
      <c r="J227" s="71">
        <v>15103000</v>
      </c>
      <c r="K227" s="120">
        <v>6.4100000000000004E-2</v>
      </c>
      <c r="L227" s="121">
        <f t="shared" si="7"/>
        <v>16071000</v>
      </c>
      <c r="M227" s="74"/>
      <c r="N227" s="200">
        <f>ROUND((S227/L227),0)</f>
        <v>0</v>
      </c>
      <c r="O227" s="71">
        <f>L227*N227</f>
        <v>0</v>
      </c>
      <c r="P227" s="71">
        <f>+(J227+(J227*$P$10))*N227</f>
        <v>0</v>
      </c>
      <c r="Q227" s="71">
        <f>O227-P227</f>
        <v>0</v>
      </c>
      <c r="R227" s="203"/>
      <c r="S227" s="117">
        <v>0</v>
      </c>
      <c r="T227" s="175">
        <v>0</v>
      </c>
    </row>
    <row r="228" spans="1:20" ht="12.95" customHeight="1" x14ac:dyDescent="0.2">
      <c r="A228" s="237">
        <v>217</v>
      </c>
      <c r="B228" s="193" t="s">
        <v>361</v>
      </c>
      <c r="C228" s="193" t="s">
        <v>362</v>
      </c>
      <c r="D228" s="194" t="s">
        <v>51</v>
      </c>
      <c r="E228" s="195">
        <v>104367</v>
      </c>
      <c r="F228" s="195">
        <v>4</v>
      </c>
      <c r="G228" s="196" t="s">
        <v>52</v>
      </c>
      <c r="H228" s="196" t="s">
        <v>53</v>
      </c>
      <c r="I228" s="197" t="s">
        <v>54</v>
      </c>
      <c r="J228" s="63">
        <v>15927000</v>
      </c>
      <c r="K228" s="118">
        <v>5.4100000000000002E-2</v>
      </c>
      <c r="L228" s="119">
        <f t="shared" si="7"/>
        <v>16789000</v>
      </c>
      <c r="M228" s="106"/>
      <c r="N228" s="195"/>
      <c r="O228" s="63"/>
      <c r="P228" s="63"/>
      <c r="Q228" s="63"/>
      <c r="S228" s="117"/>
    </row>
    <row r="229" spans="1:20" ht="12.95" customHeight="1" x14ac:dyDescent="0.2">
      <c r="A229" s="237">
        <v>218</v>
      </c>
      <c r="B229" s="193" t="s">
        <v>361</v>
      </c>
      <c r="C229" s="193" t="s">
        <v>362</v>
      </c>
      <c r="D229" s="194" t="s">
        <v>55</v>
      </c>
      <c r="E229" s="195">
        <v>104367</v>
      </c>
      <c r="F229" s="195">
        <v>4</v>
      </c>
      <c r="G229" s="196" t="s">
        <v>56</v>
      </c>
      <c r="H229" s="196" t="s">
        <v>57</v>
      </c>
      <c r="I229" s="197" t="s">
        <v>54</v>
      </c>
      <c r="J229" s="63">
        <v>16071000</v>
      </c>
      <c r="K229" s="118">
        <v>5.4100000000000002E-2</v>
      </c>
      <c r="L229" s="119">
        <f t="shared" si="7"/>
        <v>16940000</v>
      </c>
      <c r="M229" s="106"/>
      <c r="N229" s="195"/>
      <c r="O229" s="63"/>
      <c r="P229" s="63"/>
      <c r="Q229" s="63"/>
      <c r="S229" s="117"/>
    </row>
    <row r="230" spans="1:20" ht="12.95" customHeight="1" x14ac:dyDescent="0.2">
      <c r="A230" s="237">
        <v>219</v>
      </c>
      <c r="B230" s="198" t="s">
        <v>361</v>
      </c>
      <c r="C230" s="198" t="s">
        <v>362</v>
      </c>
      <c r="D230" s="199" t="s">
        <v>58</v>
      </c>
      <c r="E230" s="200">
        <v>104367</v>
      </c>
      <c r="F230" s="200">
        <v>4</v>
      </c>
      <c r="G230" s="201" t="s">
        <v>59</v>
      </c>
      <c r="H230" s="201" t="s">
        <v>60</v>
      </c>
      <c r="I230" s="202" t="s">
        <v>54</v>
      </c>
      <c r="J230" s="71">
        <v>16071000</v>
      </c>
      <c r="K230" s="120">
        <v>6.4100000000000004E-2</v>
      </c>
      <c r="L230" s="121">
        <f t="shared" si="7"/>
        <v>17101000</v>
      </c>
      <c r="M230" s="74"/>
      <c r="N230" s="200">
        <f>ROUND((S230/L230),0)</f>
        <v>10</v>
      </c>
      <c r="O230" s="71">
        <f>L230*N230</f>
        <v>171010000</v>
      </c>
      <c r="P230" s="71">
        <f>+(J230+(J230*$P$10))*N230</f>
        <v>169404411</v>
      </c>
      <c r="Q230" s="71">
        <f>O230-P230</f>
        <v>1605589</v>
      </c>
      <c r="R230" s="203"/>
      <c r="S230" s="117">
        <v>166482400</v>
      </c>
      <c r="T230" s="175">
        <v>10</v>
      </c>
    </row>
    <row r="231" spans="1:20" ht="12.95" customHeight="1" x14ac:dyDescent="0.2">
      <c r="A231" s="237">
        <v>220</v>
      </c>
      <c r="B231" s="193" t="s">
        <v>363</v>
      </c>
      <c r="C231" s="193" t="s">
        <v>364</v>
      </c>
      <c r="D231" s="194" t="s">
        <v>51</v>
      </c>
      <c r="E231" s="195">
        <v>107713</v>
      </c>
      <c r="F231" s="195">
        <v>3</v>
      </c>
      <c r="G231" s="196" t="s">
        <v>52</v>
      </c>
      <c r="H231" s="196" t="s">
        <v>53</v>
      </c>
      <c r="I231" s="197" t="s">
        <v>54</v>
      </c>
      <c r="J231" s="63">
        <v>14968000</v>
      </c>
      <c r="K231" s="118">
        <v>5.4100000000000002E-2</v>
      </c>
      <c r="L231" s="119">
        <f t="shared" si="7"/>
        <v>15778000</v>
      </c>
      <c r="M231" s="106"/>
      <c r="N231" s="195"/>
      <c r="O231" s="63"/>
      <c r="P231" s="63"/>
      <c r="Q231" s="63"/>
      <c r="S231" s="117"/>
    </row>
    <row r="232" spans="1:20" ht="12.95" customHeight="1" x14ac:dyDescent="0.2">
      <c r="A232" s="237">
        <v>221</v>
      </c>
      <c r="B232" s="193" t="s">
        <v>363</v>
      </c>
      <c r="C232" s="193" t="s">
        <v>364</v>
      </c>
      <c r="D232" s="194" t="s">
        <v>55</v>
      </c>
      <c r="E232" s="195">
        <v>107713</v>
      </c>
      <c r="F232" s="195">
        <v>3</v>
      </c>
      <c r="G232" s="196" t="s">
        <v>56</v>
      </c>
      <c r="H232" s="196" t="s">
        <v>57</v>
      </c>
      <c r="I232" s="197" t="s">
        <v>54</v>
      </c>
      <c r="J232" s="63">
        <v>15103000</v>
      </c>
      <c r="K232" s="118">
        <v>5.4100000000000002E-2</v>
      </c>
      <c r="L232" s="119">
        <f t="shared" si="7"/>
        <v>15920000</v>
      </c>
      <c r="M232" s="106"/>
      <c r="N232" s="195"/>
      <c r="O232" s="63"/>
      <c r="P232" s="63"/>
      <c r="Q232" s="63"/>
      <c r="S232" s="117"/>
    </row>
    <row r="233" spans="1:20" ht="12.95" customHeight="1" x14ac:dyDescent="0.2">
      <c r="A233" s="237">
        <v>222</v>
      </c>
      <c r="B233" s="198" t="s">
        <v>363</v>
      </c>
      <c r="C233" s="198" t="s">
        <v>364</v>
      </c>
      <c r="D233" s="199" t="s">
        <v>58</v>
      </c>
      <c r="E233" s="200">
        <v>107713</v>
      </c>
      <c r="F233" s="200">
        <v>3</v>
      </c>
      <c r="G233" s="201" t="s">
        <v>59</v>
      </c>
      <c r="H233" s="201" t="s">
        <v>60</v>
      </c>
      <c r="I233" s="202" t="s">
        <v>54</v>
      </c>
      <c r="J233" s="71">
        <v>15103000</v>
      </c>
      <c r="K233" s="120">
        <v>6.4100000000000004E-2</v>
      </c>
      <c r="L233" s="121">
        <f t="shared" si="7"/>
        <v>16071000</v>
      </c>
      <c r="M233" s="74"/>
      <c r="N233" s="200">
        <f>ROUND((S233/L233),0)</f>
        <v>12</v>
      </c>
      <c r="O233" s="71">
        <f>L233*N233</f>
        <v>192852000</v>
      </c>
      <c r="P233" s="71">
        <f>+(J233+(J233*$P$10))*N233</f>
        <v>191040867.60000002</v>
      </c>
      <c r="Q233" s="71">
        <f>O233-P233</f>
        <v>1811132.3999999762</v>
      </c>
      <c r="R233" s="203"/>
      <c r="S233" s="117">
        <v>188381100</v>
      </c>
      <c r="T233" s="175">
        <v>12</v>
      </c>
    </row>
    <row r="234" spans="1:20" ht="12.95" customHeight="1" x14ac:dyDescent="0.2">
      <c r="A234" s="237">
        <v>223</v>
      </c>
      <c r="B234" s="193" t="s">
        <v>365</v>
      </c>
      <c r="C234" s="193" t="s">
        <v>366</v>
      </c>
      <c r="D234" s="194" t="s">
        <v>51</v>
      </c>
      <c r="E234" s="195">
        <v>1020</v>
      </c>
      <c r="F234" s="195">
        <v>4</v>
      </c>
      <c r="G234" s="196" t="s">
        <v>52</v>
      </c>
      <c r="H234" s="196" t="s">
        <v>53</v>
      </c>
      <c r="I234" s="197" t="s">
        <v>54</v>
      </c>
      <c r="J234" s="63">
        <v>15927000</v>
      </c>
      <c r="K234" s="118">
        <v>5.4100000000000002E-2</v>
      </c>
      <c r="L234" s="119">
        <f t="shared" si="7"/>
        <v>16789000</v>
      </c>
      <c r="M234" s="106"/>
      <c r="N234" s="195"/>
      <c r="O234" s="63"/>
      <c r="P234" s="63"/>
      <c r="Q234" s="63"/>
      <c r="S234" s="117"/>
    </row>
    <row r="235" spans="1:20" ht="12.95" customHeight="1" x14ac:dyDescent="0.2">
      <c r="A235" s="237">
        <v>224</v>
      </c>
      <c r="B235" s="193" t="s">
        <v>365</v>
      </c>
      <c r="C235" s="193" t="s">
        <v>366</v>
      </c>
      <c r="D235" s="194" t="s">
        <v>55</v>
      </c>
      <c r="E235" s="195">
        <v>1020</v>
      </c>
      <c r="F235" s="195">
        <v>4</v>
      </c>
      <c r="G235" s="196" t="s">
        <v>56</v>
      </c>
      <c r="H235" s="196" t="s">
        <v>57</v>
      </c>
      <c r="I235" s="197" t="s">
        <v>54</v>
      </c>
      <c r="J235" s="63">
        <v>16071000</v>
      </c>
      <c r="K235" s="118">
        <v>5.4100000000000002E-2</v>
      </c>
      <c r="L235" s="119">
        <f t="shared" si="7"/>
        <v>16940000</v>
      </c>
      <c r="M235" s="106"/>
      <c r="N235" s="195"/>
      <c r="O235" s="63"/>
      <c r="P235" s="63"/>
      <c r="Q235" s="63"/>
      <c r="S235" s="117"/>
    </row>
    <row r="236" spans="1:20" ht="12.95" customHeight="1" x14ac:dyDescent="0.2">
      <c r="A236" s="237">
        <v>225</v>
      </c>
      <c r="B236" s="198" t="s">
        <v>365</v>
      </c>
      <c r="C236" s="198" t="s">
        <v>366</v>
      </c>
      <c r="D236" s="199" t="s">
        <v>58</v>
      </c>
      <c r="E236" s="200">
        <v>1020</v>
      </c>
      <c r="F236" s="200">
        <v>4</v>
      </c>
      <c r="G236" s="201" t="s">
        <v>59</v>
      </c>
      <c r="H236" s="201" t="s">
        <v>60</v>
      </c>
      <c r="I236" s="202" t="s">
        <v>54</v>
      </c>
      <c r="J236" s="71">
        <v>16071000</v>
      </c>
      <c r="K236" s="120">
        <v>6.4100000000000004E-2</v>
      </c>
      <c r="L236" s="121">
        <f t="shared" si="7"/>
        <v>17101000</v>
      </c>
      <c r="M236" s="74"/>
      <c r="N236" s="200">
        <f>ROUND((S236/L236),0)</f>
        <v>0</v>
      </c>
      <c r="O236" s="71">
        <f>L236*N236</f>
        <v>0</v>
      </c>
      <c r="P236" s="71">
        <f>+(J236+(J236*$P$10))*N236</f>
        <v>0</v>
      </c>
      <c r="Q236" s="71">
        <f>O236-P236</f>
        <v>0</v>
      </c>
      <c r="R236" s="203"/>
      <c r="S236" s="117">
        <v>0</v>
      </c>
      <c r="T236" s="175">
        <v>0</v>
      </c>
    </row>
    <row r="237" spans="1:20" ht="12.95" customHeight="1" x14ac:dyDescent="0.2">
      <c r="A237" s="237">
        <v>226</v>
      </c>
      <c r="B237" s="193" t="s">
        <v>367</v>
      </c>
      <c r="C237" s="193" t="s">
        <v>368</v>
      </c>
      <c r="D237" s="194" t="s">
        <v>51</v>
      </c>
      <c r="E237" s="195">
        <v>105251</v>
      </c>
      <c r="F237" s="195">
        <v>4</v>
      </c>
      <c r="G237" s="196" t="s">
        <v>52</v>
      </c>
      <c r="H237" s="196" t="s">
        <v>53</v>
      </c>
      <c r="I237" s="197" t="s">
        <v>54</v>
      </c>
      <c r="J237" s="63">
        <v>16126000</v>
      </c>
      <c r="K237" s="118">
        <v>5.4100000000000002E-2</v>
      </c>
      <c r="L237" s="119">
        <f t="shared" si="7"/>
        <v>16998000</v>
      </c>
      <c r="M237" s="106"/>
      <c r="N237" s="195"/>
      <c r="O237" s="63"/>
      <c r="P237" s="63"/>
      <c r="Q237" s="63"/>
      <c r="S237" s="117"/>
    </row>
    <row r="238" spans="1:20" ht="12.95" customHeight="1" x14ac:dyDescent="0.2">
      <c r="A238" s="237">
        <v>227</v>
      </c>
      <c r="B238" s="193" t="s">
        <v>367</v>
      </c>
      <c r="C238" s="193" t="s">
        <v>368</v>
      </c>
      <c r="D238" s="194" t="s">
        <v>55</v>
      </c>
      <c r="E238" s="195">
        <v>105251</v>
      </c>
      <c r="F238" s="195">
        <v>4</v>
      </c>
      <c r="G238" s="196" t="s">
        <v>56</v>
      </c>
      <c r="H238" s="196" t="s">
        <v>57</v>
      </c>
      <c r="I238" s="197" t="s">
        <v>54</v>
      </c>
      <c r="J238" s="63">
        <v>16272000</v>
      </c>
      <c r="K238" s="118">
        <v>5.4100000000000002E-2</v>
      </c>
      <c r="L238" s="119">
        <f t="shared" si="7"/>
        <v>17152000</v>
      </c>
      <c r="M238" s="106"/>
      <c r="N238" s="195"/>
      <c r="O238" s="63"/>
      <c r="P238" s="63"/>
      <c r="Q238" s="63"/>
      <c r="S238" s="117"/>
    </row>
    <row r="239" spans="1:20" ht="12.95" customHeight="1" x14ac:dyDescent="0.2">
      <c r="A239" s="237">
        <v>228</v>
      </c>
      <c r="B239" s="198" t="s">
        <v>367</v>
      </c>
      <c r="C239" s="198" t="s">
        <v>368</v>
      </c>
      <c r="D239" s="199" t="s">
        <v>58</v>
      </c>
      <c r="E239" s="200">
        <v>105251</v>
      </c>
      <c r="F239" s="200">
        <v>4</v>
      </c>
      <c r="G239" s="201" t="s">
        <v>59</v>
      </c>
      <c r="H239" s="201" t="s">
        <v>60</v>
      </c>
      <c r="I239" s="202" t="s">
        <v>54</v>
      </c>
      <c r="J239" s="71">
        <v>16272000</v>
      </c>
      <c r="K239" s="120">
        <v>6.4100000000000004E-2</v>
      </c>
      <c r="L239" s="121">
        <f t="shared" si="7"/>
        <v>17315000</v>
      </c>
      <c r="M239" s="74"/>
      <c r="N239" s="200">
        <f>ROUND((S239/L239),0)</f>
        <v>19</v>
      </c>
      <c r="O239" s="71">
        <f>L239*N239</f>
        <v>328985000</v>
      </c>
      <c r="P239" s="71">
        <f>+(J239+(J239*$P$10))*N239</f>
        <v>325893988.80000001</v>
      </c>
      <c r="Q239" s="71">
        <f>O239-P239</f>
        <v>3091011.1999999881</v>
      </c>
      <c r="R239" s="203"/>
      <c r="S239" s="117">
        <v>326809500</v>
      </c>
      <c r="T239" s="175">
        <v>20</v>
      </c>
    </row>
    <row r="240" spans="1:20" ht="12.95" customHeight="1" x14ac:dyDescent="0.2">
      <c r="A240" s="237">
        <v>229</v>
      </c>
      <c r="B240" s="193" t="s">
        <v>369</v>
      </c>
      <c r="C240" s="193" t="s">
        <v>370</v>
      </c>
      <c r="D240" s="194" t="s">
        <v>51</v>
      </c>
      <c r="E240" s="195">
        <v>17477</v>
      </c>
      <c r="F240" s="195">
        <v>3</v>
      </c>
      <c r="G240" s="196" t="s">
        <v>52</v>
      </c>
      <c r="H240" s="196" t="s">
        <v>53</v>
      </c>
      <c r="I240" s="197" t="s">
        <v>54</v>
      </c>
      <c r="J240" s="63">
        <v>15927000</v>
      </c>
      <c r="K240" s="118">
        <v>5.4100000000000002E-2</v>
      </c>
      <c r="L240" s="119">
        <f t="shared" si="7"/>
        <v>16789000</v>
      </c>
      <c r="M240" s="106"/>
      <c r="N240" s="195"/>
      <c r="O240" s="63"/>
      <c r="P240" s="63"/>
      <c r="Q240" s="63"/>
      <c r="S240" s="117"/>
    </row>
    <row r="241" spans="1:20" ht="12.95" customHeight="1" x14ac:dyDescent="0.2">
      <c r="A241" s="237">
        <v>230</v>
      </c>
      <c r="B241" s="193" t="s">
        <v>369</v>
      </c>
      <c r="C241" s="193" t="s">
        <v>370</v>
      </c>
      <c r="D241" s="194" t="s">
        <v>55</v>
      </c>
      <c r="E241" s="195">
        <v>17477</v>
      </c>
      <c r="F241" s="195">
        <v>3</v>
      </c>
      <c r="G241" s="196" t="s">
        <v>56</v>
      </c>
      <c r="H241" s="196" t="s">
        <v>57</v>
      </c>
      <c r="I241" s="197" t="s">
        <v>54</v>
      </c>
      <c r="J241" s="63">
        <v>16071000</v>
      </c>
      <c r="K241" s="118">
        <v>5.4100000000000002E-2</v>
      </c>
      <c r="L241" s="119">
        <f t="shared" si="7"/>
        <v>16940000</v>
      </c>
      <c r="M241" s="106"/>
      <c r="N241" s="195"/>
      <c r="O241" s="63"/>
      <c r="P241" s="63"/>
      <c r="Q241" s="63"/>
      <c r="S241" s="117"/>
    </row>
    <row r="242" spans="1:20" ht="12.95" customHeight="1" x14ac:dyDescent="0.2">
      <c r="A242" s="237">
        <v>231</v>
      </c>
      <c r="B242" s="198" t="s">
        <v>369</v>
      </c>
      <c r="C242" s="198" t="s">
        <v>370</v>
      </c>
      <c r="D242" s="199" t="s">
        <v>58</v>
      </c>
      <c r="E242" s="200">
        <v>17477</v>
      </c>
      <c r="F242" s="200">
        <v>3</v>
      </c>
      <c r="G242" s="201" t="s">
        <v>59</v>
      </c>
      <c r="H242" s="201" t="s">
        <v>60</v>
      </c>
      <c r="I242" s="202" t="s">
        <v>54</v>
      </c>
      <c r="J242" s="71">
        <v>16071000</v>
      </c>
      <c r="K242" s="120">
        <v>6.4100000000000004E-2</v>
      </c>
      <c r="L242" s="121">
        <f t="shared" si="7"/>
        <v>17101000</v>
      </c>
      <c r="M242" s="74"/>
      <c r="N242" s="200">
        <f>ROUND((S242/L242),0)</f>
        <v>10</v>
      </c>
      <c r="O242" s="71">
        <f>L242*N242</f>
        <v>171010000</v>
      </c>
      <c r="P242" s="71">
        <f>+(J242+(J242*$P$10))*N242</f>
        <v>169404411</v>
      </c>
      <c r="Q242" s="71">
        <f>O242-P242</f>
        <v>1605589</v>
      </c>
      <c r="R242" s="203"/>
      <c r="S242" s="117">
        <v>166485500</v>
      </c>
      <c r="T242" s="175">
        <v>10</v>
      </c>
    </row>
    <row r="243" spans="1:20" ht="12.95" customHeight="1" x14ac:dyDescent="0.2">
      <c r="A243" s="237">
        <v>232</v>
      </c>
      <c r="B243" s="193"/>
      <c r="C243" s="193"/>
      <c r="D243" s="194"/>
      <c r="E243" s="195"/>
      <c r="F243" s="195"/>
      <c r="G243" s="196"/>
      <c r="H243" s="196"/>
      <c r="I243" s="197"/>
      <c r="J243" s="63"/>
      <c r="K243" s="118"/>
      <c r="L243" s="119"/>
      <c r="M243" s="106"/>
      <c r="N243" s="195"/>
      <c r="O243" s="63"/>
      <c r="P243" s="63"/>
      <c r="Q243" s="63"/>
      <c r="S243" s="117"/>
    </row>
    <row r="244" spans="1:20" ht="12.95" customHeight="1" x14ac:dyDescent="0.2">
      <c r="A244" s="237">
        <v>233</v>
      </c>
      <c r="B244" s="193"/>
      <c r="C244" s="204" t="s">
        <v>122</v>
      </c>
      <c r="D244" s="194"/>
      <c r="E244" s="205"/>
      <c r="F244" s="205"/>
      <c r="G244" s="206"/>
      <c r="H244" s="206"/>
      <c r="I244" s="207"/>
      <c r="J244" s="63"/>
      <c r="K244" s="118" t="s">
        <v>211</v>
      </c>
      <c r="L244" s="119"/>
      <c r="M244" s="106"/>
      <c r="N244" s="205"/>
      <c r="O244" s="63"/>
      <c r="P244" s="63"/>
      <c r="Q244" s="63"/>
      <c r="S244" s="117"/>
    </row>
    <row r="245" spans="1:20" ht="12.95" customHeight="1" x14ac:dyDescent="0.2">
      <c r="A245" s="237">
        <v>234</v>
      </c>
      <c r="B245" s="193" t="s">
        <v>371</v>
      </c>
      <c r="C245" s="193" t="s">
        <v>372</v>
      </c>
      <c r="D245" s="194" t="s">
        <v>51</v>
      </c>
      <c r="E245" s="195">
        <v>54104</v>
      </c>
      <c r="F245" s="195">
        <v>6</v>
      </c>
      <c r="G245" s="196" t="s">
        <v>52</v>
      </c>
      <c r="H245" s="196" t="s">
        <v>53</v>
      </c>
      <c r="I245" s="197" t="s">
        <v>54</v>
      </c>
      <c r="J245" s="63">
        <v>18507000</v>
      </c>
      <c r="K245" s="118">
        <v>5.4100000000000002E-2</v>
      </c>
      <c r="L245" s="119">
        <f t="shared" ref="L245:L268" si="8">+ROUND((J245*K245)+J245,-3)</f>
        <v>19508000</v>
      </c>
      <c r="M245" s="106"/>
      <c r="N245" s="195"/>
      <c r="O245" s="63"/>
      <c r="P245" s="63"/>
      <c r="Q245" s="63"/>
      <c r="S245" s="117"/>
    </row>
    <row r="246" spans="1:20" ht="12.95" customHeight="1" x14ac:dyDescent="0.2">
      <c r="A246" s="237">
        <v>235</v>
      </c>
      <c r="B246" s="193" t="s">
        <v>371</v>
      </c>
      <c r="C246" s="193" t="s">
        <v>372</v>
      </c>
      <c r="D246" s="194" t="s">
        <v>55</v>
      </c>
      <c r="E246" s="195">
        <v>54104</v>
      </c>
      <c r="F246" s="195">
        <v>6</v>
      </c>
      <c r="G246" s="196" t="s">
        <v>56</v>
      </c>
      <c r="H246" s="196" t="s">
        <v>57</v>
      </c>
      <c r="I246" s="197" t="s">
        <v>54</v>
      </c>
      <c r="J246" s="63">
        <v>18674000</v>
      </c>
      <c r="K246" s="118">
        <v>5.4100000000000002E-2</v>
      </c>
      <c r="L246" s="119">
        <f t="shared" si="8"/>
        <v>19684000</v>
      </c>
      <c r="M246" s="106"/>
      <c r="N246" s="195"/>
      <c r="O246" s="63"/>
      <c r="P246" s="63"/>
      <c r="Q246" s="63"/>
      <c r="S246" s="117"/>
    </row>
    <row r="247" spans="1:20" ht="12.95" customHeight="1" x14ac:dyDescent="0.2">
      <c r="A247" s="237">
        <v>236</v>
      </c>
      <c r="B247" s="198" t="s">
        <v>371</v>
      </c>
      <c r="C247" s="198" t="s">
        <v>372</v>
      </c>
      <c r="D247" s="199" t="s">
        <v>58</v>
      </c>
      <c r="E247" s="200">
        <v>54104</v>
      </c>
      <c r="F247" s="200">
        <v>6</v>
      </c>
      <c r="G247" s="201" t="s">
        <v>59</v>
      </c>
      <c r="H247" s="201" t="s">
        <v>60</v>
      </c>
      <c r="I247" s="202" t="s">
        <v>54</v>
      </c>
      <c r="J247" s="71">
        <v>18674000</v>
      </c>
      <c r="K247" s="120">
        <v>6.4100000000000004E-2</v>
      </c>
      <c r="L247" s="121">
        <f t="shared" si="8"/>
        <v>19871000</v>
      </c>
      <c r="M247" s="74"/>
      <c r="N247" s="200">
        <f>ROUND((S247/L247),0)</f>
        <v>7</v>
      </c>
      <c r="O247" s="71">
        <f>L247*N247</f>
        <v>139097000</v>
      </c>
      <c r="P247" s="71">
        <f>+(J247+(J247*$P$10))*N247</f>
        <v>137789843.79999998</v>
      </c>
      <c r="Q247" s="71">
        <f>O247-P247</f>
        <v>1307156.2000000179</v>
      </c>
      <c r="R247" s="203"/>
      <c r="S247" s="117">
        <v>137321940</v>
      </c>
      <c r="T247" s="175">
        <v>7</v>
      </c>
    </row>
    <row r="248" spans="1:20" ht="12.95" customHeight="1" x14ac:dyDescent="0.2">
      <c r="A248" s="237">
        <v>237</v>
      </c>
      <c r="B248" s="193" t="s">
        <v>373</v>
      </c>
      <c r="C248" s="193" t="s">
        <v>374</v>
      </c>
      <c r="D248" s="194" t="s">
        <v>51</v>
      </c>
      <c r="E248" s="195">
        <v>106029</v>
      </c>
      <c r="F248" s="195">
        <v>2</v>
      </c>
      <c r="G248" s="196" t="s">
        <v>52</v>
      </c>
      <c r="H248" s="196" t="s">
        <v>53</v>
      </c>
      <c r="I248" s="197" t="s">
        <v>54</v>
      </c>
      <c r="J248" s="63">
        <v>8592000</v>
      </c>
      <c r="K248" s="118">
        <v>5.4100000000000002E-2</v>
      </c>
      <c r="L248" s="119">
        <f t="shared" si="8"/>
        <v>9057000</v>
      </c>
      <c r="M248" s="106"/>
      <c r="N248" s="195"/>
      <c r="O248" s="63"/>
      <c r="P248" s="63"/>
      <c r="Q248" s="63"/>
      <c r="S248" s="117"/>
    </row>
    <row r="249" spans="1:20" ht="12.95" customHeight="1" x14ac:dyDescent="0.2">
      <c r="A249" s="237">
        <v>238</v>
      </c>
      <c r="B249" s="193" t="s">
        <v>373</v>
      </c>
      <c r="C249" s="193" t="s">
        <v>374</v>
      </c>
      <c r="D249" s="194" t="s">
        <v>55</v>
      </c>
      <c r="E249" s="195">
        <v>106029</v>
      </c>
      <c r="F249" s="195">
        <v>2</v>
      </c>
      <c r="G249" s="196" t="s">
        <v>56</v>
      </c>
      <c r="H249" s="196" t="s">
        <v>57</v>
      </c>
      <c r="I249" s="197" t="s">
        <v>54</v>
      </c>
      <c r="J249" s="63">
        <v>8670000</v>
      </c>
      <c r="K249" s="118">
        <v>5.4100000000000002E-2</v>
      </c>
      <c r="L249" s="119">
        <f t="shared" si="8"/>
        <v>9139000</v>
      </c>
      <c r="M249" s="106"/>
      <c r="N249" s="195"/>
      <c r="O249" s="63"/>
      <c r="P249" s="63"/>
      <c r="Q249" s="63"/>
      <c r="S249" s="117"/>
    </row>
    <row r="250" spans="1:20" ht="12.95" customHeight="1" x14ac:dyDescent="0.2">
      <c r="A250" s="237">
        <v>239</v>
      </c>
      <c r="B250" s="198" t="s">
        <v>373</v>
      </c>
      <c r="C250" s="198" t="s">
        <v>374</v>
      </c>
      <c r="D250" s="199" t="s">
        <v>58</v>
      </c>
      <c r="E250" s="200">
        <v>106029</v>
      </c>
      <c r="F250" s="200">
        <v>2</v>
      </c>
      <c r="G250" s="201" t="s">
        <v>59</v>
      </c>
      <c r="H250" s="201" t="s">
        <v>60</v>
      </c>
      <c r="I250" s="202" t="s">
        <v>54</v>
      </c>
      <c r="J250" s="71">
        <v>8670000</v>
      </c>
      <c r="K250" s="120">
        <v>6.4100000000000004E-2</v>
      </c>
      <c r="L250" s="121">
        <f t="shared" si="8"/>
        <v>9226000</v>
      </c>
      <c r="M250" s="74"/>
      <c r="N250" s="200">
        <f>ROUND((S250/L250),0)</f>
        <v>12</v>
      </c>
      <c r="O250" s="71">
        <f>L250*N250</f>
        <v>110712000</v>
      </c>
      <c r="P250" s="71">
        <f>+(J250+(J250*$P$10))*N250</f>
        <v>109668564</v>
      </c>
      <c r="Q250" s="71">
        <f>O250-P250</f>
        <v>1043436</v>
      </c>
      <c r="R250" s="203"/>
      <c r="S250" s="117">
        <v>109290240</v>
      </c>
      <c r="T250" s="175">
        <v>12</v>
      </c>
    </row>
    <row r="251" spans="1:20" ht="12.95" customHeight="1" x14ac:dyDescent="0.2">
      <c r="A251" s="237">
        <v>240</v>
      </c>
      <c r="B251" s="193" t="s">
        <v>375</v>
      </c>
      <c r="C251" s="193" t="s">
        <v>376</v>
      </c>
      <c r="D251" s="194" t="s">
        <v>51</v>
      </c>
      <c r="E251" s="195">
        <v>52666</v>
      </c>
      <c r="F251" s="195">
        <v>4</v>
      </c>
      <c r="G251" s="196" t="s">
        <v>52</v>
      </c>
      <c r="H251" s="196" t="s">
        <v>53</v>
      </c>
      <c r="I251" s="197" t="s">
        <v>54</v>
      </c>
      <c r="J251" s="63">
        <v>11552000</v>
      </c>
      <c r="K251" s="118">
        <v>5.4100000000000002E-2</v>
      </c>
      <c r="L251" s="119">
        <f t="shared" si="8"/>
        <v>12177000</v>
      </c>
      <c r="M251" s="106"/>
      <c r="N251" s="195"/>
      <c r="O251" s="63"/>
      <c r="P251" s="63"/>
      <c r="Q251" s="63"/>
      <c r="S251" s="117"/>
    </row>
    <row r="252" spans="1:20" ht="12.95" customHeight="1" x14ac:dyDescent="0.2">
      <c r="A252" s="237">
        <v>241</v>
      </c>
      <c r="B252" s="193" t="s">
        <v>375</v>
      </c>
      <c r="C252" s="193" t="s">
        <v>376</v>
      </c>
      <c r="D252" s="194" t="s">
        <v>55</v>
      </c>
      <c r="E252" s="195">
        <v>52666</v>
      </c>
      <c r="F252" s="195">
        <v>4</v>
      </c>
      <c r="G252" s="196" t="s">
        <v>56</v>
      </c>
      <c r="H252" s="196" t="s">
        <v>57</v>
      </c>
      <c r="I252" s="197" t="s">
        <v>54</v>
      </c>
      <c r="J252" s="63">
        <v>11656000</v>
      </c>
      <c r="K252" s="118">
        <v>5.4100000000000002E-2</v>
      </c>
      <c r="L252" s="119">
        <f t="shared" si="8"/>
        <v>12287000</v>
      </c>
      <c r="M252" s="106"/>
      <c r="N252" s="195"/>
      <c r="O252" s="63"/>
      <c r="P252" s="63"/>
      <c r="Q252" s="63"/>
      <c r="S252" s="117"/>
    </row>
    <row r="253" spans="1:20" ht="12.95" customHeight="1" x14ac:dyDescent="0.2">
      <c r="A253" s="237">
        <v>242</v>
      </c>
      <c r="B253" s="198" t="s">
        <v>375</v>
      </c>
      <c r="C253" s="198" t="s">
        <v>376</v>
      </c>
      <c r="D253" s="199" t="s">
        <v>58</v>
      </c>
      <c r="E253" s="200">
        <v>52666</v>
      </c>
      <c r="F253" s="200">
        <v>4</v>
      </c>
      <c r="G253" s="201" t="s">
        <v>59</v>
      </c>
      <c r="H253" s="201" t="s">
        <v>60</v>
      </c>
      <c r="I253" s="202" t="s">
        <v>54</v>
      </c>
      <c r="J253" s="71">
        <v>11656000</v>
      </c>
      <c r="K253" s="120">
        <v>6.4100000000000004E-2</v>
      </c>
      <c r="L253" s="121">
        <f t="shared" si="8"/>
        <v>12403000</v>
      </c>
      <c r="M253" s="74"/>
      <c r="N253" s="200">
        <f>ROUND((S253/L253),0)</f>
        <v>4</v>
      </c>
      <c r="O253" s="71">
        <f>L253*N253</f>
        <v>49612000</v>
      </c>
      <c r="P253" s="71">
        <f>+(J253+(J253*$P$10))*N253</f>
        <v>49146358.399999999</v>
      </c>
      <c r="Q253" s="71">
        <f>O253-P253</f>
        <v>465641.60000000149</v>
      </c>
      <c r="R253" s="203"/>
      <c r="S253" s="117">
        <v>48980480</v>
      </c>
      <c r="T253" s="175">
        <v>4</v>
      </c>
    </row>
    <row r="254" spans="1:20" ht="12.95" customHeight="1" x14ac:dyDescent="0.2">
      <c r="A254" s="237">
        <v>243</v>
      </c>
      <c r="B254" s="193" t="s">
        <v>377</v>
      </c>
      <c r="C254" s="193" t="s">
        <v>378</v>
      </c>
      <c r="D254" s="194" t="s">
        <v>51</v>
      </c>
      <c r="E254" s="195">
        <v>107963</v>
      </c>
      <c r="F254" s="195">
        <v>3</v>
      </c>
      <c r="G254" s="196" t="s">
        <v>52</v>
      </c>
      <c r="H254" s="196" t="s">
        <v>53</v>
      </c>
      <c r="I254" s="197" t="s">
        <v>54</v>
      </c>
      <c r="J254" s="63">
        <v>6180000</v>
      </c>
      <c r="K254" s="118">
        <v>5.4100000000000002E-2</v>
      </c>
      <c r="L254" s="119">
        <f t="shared" si="8"/>
        <v>6514000</v>
      </c>
      <c r="M254" s="106"/>
      <c r="N254" s="195"/>
      <c r="O254" s="63"/>
      <c r="P254" s="63"/>
      <c r="Q254" s="63"/>
      <c r="S254" s="117"/>
    </row>
    <row r="255" spans="1:20" ht="12.95" customHeight="1" x14ac:dyDescent="0.2">
      <c r="A255" s="237">
        <v>244</v>
      </c>
      <c r="B255" s="193" t="s">
        <v>377</v>
      </c>
      <c r="C255" s="193" t="s">
        <v>378</v>
      </c>
      <c r="D255" s="194" t="s">
        <v>55</v>
      </c>
      <c r="E255" s="195">
        <v>107963</v>
      </c>
      <c r="F255" s="195">
        <v>3</v>
      </c>
      <c r="G255" s="196" t="s">
        <v>56</v>
      </c>
      <c r="H255" s="196" t="s">
        <v>57</v>
      </c>
      <c r="I255" s="197" t="s">
        <v>54</v>
      </c>
      <c r="J255" s="63">
        <v>6236000</v>
      </c>
      <c r="K255" s="118">
        <v>5.4100000000000002E-2</v>
      </c>
      <c r="L255" s="119">
        <f t="shared" si="8"/>
        <v>6573000</v>
      </c>
      <c r="M255" s="106"/>
      <c r="N255" s="195"/>
      <c r="O255" s="63"/>
      <c r="P255" s="63"/>
      <c r="Q255" s="63"/>
      <c r="S255" s="117"/>
    </row>
    <row r="256" spans="1:20" ht="12.95" customHeight="1" x14ac:dyDescent="0.2">
      <c r="A256" s="237">
        <v>245</v>
      </c>
      <c r="B256" s="198" t="s">
        <v>377</v>
      </c>
      <c r="C256" s="198" t="s">
        <v>378</v>
      </c>
      <c r="D256" s="199" t="s">
        <v>58</v>
      </c>
      <c r="E256" s="200">
        <v>107963</v>
      </c>
      <c r="F256" s="200">
        <v>3</v>
      </c>
      <c r="G256" s="201" t="s">
        <v>59</v>
      </c>
      <c r="H256" s="201" t="s">
        <v>60</v>
      </c>
      <c r="I256" s="202" t="s">
        <v>54</v>
      </c>
      <c r="J256" s="71">
        <v>6236000</v>
      </c>
      <c r="K256" s="120">
        <v>6.4100000000000004E-2</v>
      </c>
      <c r="L256" s="121">
        <f t="shared" si="8"/>
        <v>6636000</v>
      </c>
      <c r="M256" s="74"/>
      <c r="N256" s="200">
        <f>ROUND((S256/L256),0)</f>
        <v>30</v>
      </c>
      <c r="O256" s="71">
        <f>L256*N256</f>
        <v>199080000</v>
      </c>
      <c r="P256" s="71">
        <f>+(J256+(J256*$P$10))*N256</f>
        <v>197201028</v>
      </c>
      <c r="Q256" s="71">
        <f>O256-P256</f>
        <v>1878972</v>
      </c>
      <c r="R256" s="203"/>
      <c r="S256" s="117">
        <v>196524000</v>
      </c>
      <c r="T256" s="175">
        <v>30</v>
      </c>
    </row>
    <row r="257" spans="1:21" ht="12.95" customHeight="1" x14ac:dyDescent="0.2">
      <c r="A257" s="237">
        <v>246</v>
      </c>
      <c r="B257" s="193" t="s">
        <v>379</v>
      </c>
      <c r="C257" s="193" t="s">
        <v>380</v>
      </c>
      <c r="D257" s="194" t="s">
        <v>51</v>
      </c>
      <c r="E257" s="195">
        <v>1018</v>
      </c>
      <c r="F257" s="195">
        <v>4</v>
      </c>
      <c r="G257" s="196" t="s">
        <v>52</v>
      </c>
      <c r="H257" s="196" t="s">
        <v>53</v>
      </c>
      <c r="I257" s="197" t="s">
        <v>54</v>
      </c>
      <c r="J257" s="63">
        <v>12549000</v>
      </c>
      <c r="K257" s="118">
        <v>5.4100000000000002E-2</v>
      </c>
      <c r="L257" s="119">
        <f t="shared" si="8"/>
        <v>13228000</v>
      </c>
      <c r="M257" s="106"/>
      <c r="N257" s="195"/>
      <c r="O257" s="63"/>
      <c r="P257" s="63"/>
      <c r="Q257" s="63"/>
      <c r="S257" s="117"/>
    </row>
    <row r="258" spans="1:21" ht="12.95" customHeight="1" x14ac:dyDescent="0.2">
      <c r="A258" s="237">
        <v>247</v>
      </c>
      <c r="B258" s="193" t="s">
        <v>379</v>
      </c>
      <c r="C258" s="193" t="s">
        <v>380</v>
      </c>
      <c r="D258" s="194" t="s">
        <v>55</v>
      </c>
      <c r="E258" s="195">
        <v>1018</v>
      </c>
      <c r="F258" s="195">
        <v>4</v>
      </c>
      <c r="G258" s="196" t="s">
        <v>56</v>
      </c>
      <c r="H258" s="196" t="s">
        <v>57</v>
      </c>
      <c r="I258" s="197" t="s">
        <v>54</v>
      </c>
      <c r="J258" s="63">
        <v>12663000</v>
      </c>
      <c r="K258" s="118">
        <v>5.4100000000000002E-2</v>
      </c>
      <c r="L258" s="119">
        <f t="shared" si="8"/>
        <v>13348000</v>
      </c>
      <c r="M258" s="106"/>
      <c r="N258" s="195"/>
      <c r="O258" s="63"/>
      <c r="P258" s="63"/>
      <c r="Q258" s="63"/>
      <c r="S258" s="117"/>
    </row>
    <row r="259" spans="1:21" ht="12.95" customHeight="1" x14ac:dyDescent="0.2">
      <c r="A259" s="237">
        <v>248</v>
      </c>
      <c r="B259" s="198" t="s">
        <v>379</v>
      </c>
      <c r="C259" s="198" t="s">
        <v>380</v>
      </c>
      <c r="D259" s="199" t="s">
        <v>58</v>
      </c>
      <c r="E259" s="200">
        <v>1018</v>
      </c>
      <c r="F259" s="200">
        <v>4</v>
      </c>
      <c r="G259" s="201" t="s">
        <v>59</v>
      </c>
      <c r="H259" s="201" t="s">
        <v>60</v>
      </c>
      <c r="I259" s="202" t="s">
        <v>54</v>
      </c>
      <c r="J259" s="71">
        <v>12663000</v>
      </c>
      <c r="K259" s="120">
        <v>6.4100000000000004E-2</v>
      </c>
      <c r="L259" s="121">
        <f t="shared" si="8"/>
        <v>13475000</v>
      </c>
      <c r="M259" s="74"/>
      <c r="N259" s="200">
        <f>ROUND((S259/L259),0)</f>
        <v>4</v>
      </c>
      <c r="O259" s="71">
        <f>L259*N259</f>
        <v>53900000</v>
      </c>
      <c r="P259" s="71">
        <f>+(J259+(J259*$P$10))*N259</f>
        <v>53392273.200000003</v>
      </c>
      <c r="Q259" s="71">
        <f>O259-P259</f>
        <v>507726.79999999702</v>
      </c>
      <c r="R259" s="203"/>
      <c r="S259" s="117">
        <v>53207760</v>
      </c>
      <c r="T259" s="175">
        <v>4</v>
      </c>
    </row>
    <row r="260" spans="1:21" ht="12.95" customHeight="1" x14ac:dyDescent="0.2">
      <c r="A260" s="237">
        <v>249</v>
      </c>
      <c r="B260" s="193" t="s">
        <v>381</v>
      </c>
      <c r="C260" s="193" t="s">
        <v>382</v>
      </c>
      <c r="D260" s="194" t="s">
        <v>51</v>
      </c>
      <c r="E260" s="195">
        <v>1029</v>
      </c>
      <c r="F260" s="195">
        <v>4</v>
      </c>
      <c r="G260" s="196" t="s">
        <v>52</v>
      </c>
      <c r="H260" s="196" t="s">
        <v>53</v>
      </c>
      <c r="I260" s="197" t="s">
        <v>54</v>
      </c>
      <c r="J260" s="63">
        <v>12549000</v>
      </c>
      <c r="K260" s="118">
        <v>5.4100000000000002E-2</v>
      </c>
      <c r="L260" s="119">
        <f t="shared" si="8"/>
        <v>13228000</v>
      </c>
      <c r="M260" s="106"/>
      <c r="N260" s="195"/>
      <c r="O260" s="63"/>
      <c r="P260" s="63"/>
      <c r="Q260" s="63"/>
      <c r="S260" s="117"/>
    </row>
    <row r="261" spans="1:21" ht="12.95" customHeight="1" x14ac:dyDescent="0.2">
      <c r="A261" s="237">
        <v>250</v>
      </c>
      <c r="B261" s="193" t="s">
        <v>381</v>
      </c>
      <c r="C261" s="193" t="s">
        <v>382</v>
      </c>
      <c r="D261" s="194" t="s">
        <v>55</v>
      </c>
      <c r="E261" s="195">
        <v>1029</v>
      </c>
      <c r="F261" s="195">
        <v>4</v>
      </c>
      <c r="G261" s="196" t="s">
        <v>56</v>
      </c>
      <c r="H261" s="196" t="s">
        <v>57</v>
      </c>
      <c r="I261" s="197" t="s">
        <v>54</v>
      </c>
      <c r="J261" s="63">
        <v>12663000</v>
      </c>
      <c r="K261" s="118">
        <v>5.4100000000000002E-2</v>
      </c>
      <c r="L261" s="119">
        <f t="shared" si="8"/>
        <v>13348000</v>
      </c>
      <c r="M261" s="106"/>
      <c r="N261" s="195"/>
      <c r="O261" s="63"/>
      <c r="P261" s="63"/>
      <c r="Q261" s="63"/>
      <c r="S261" s="117"/>
    </row>
    <row r="262" spans="1:21" ht="12.95" customHeight="1" x14ac:dyDescent="0.2">
      <c r="A262" s="237">
        <v>251</v>
      </c>
      <c r="B262" s="198" t="s">
        <v>381</v>
      </c>
      <c r="C262" s="198" t="s">
        <v>382</v>
      </c>
      <c r="D262" s="199" t="s">
        <v>58</v>
      </c>
      <c r="E262" s="200">
        <v>1029</v>
      </c>
      <c r="F262" s="200">
        <v>4</v>
      </c>
      <c r="G262" s="201" t="s">
        <v>59</v>
      </c>
      <c r="H262" s="201" t="s">
        <v>60</v>
      </c>
      <c r="I262" s="202" t="s">
        <v>54</v>
      </c>
      <c r="J262" s="71">
        <v>12663000</v>
      </c>
      <c r="K262" s="120">
        <v>6.4100000000000004E-2</v>
      </c>
      <c r="L262" s="121">
        <f t="shared" si="8"/>
        <v>13475000</v>
      </c>
      <c r="M262" s="74"/>
      <c r="N262" s="200">
        <f>ROUND((S262/L262),0)</f>
        <v>8</v>
      </c>
      <c r="O262" s="71">
        <f>L262*N262</f>
        <v>107800000</v>
      </c>
      <c r="P262" s="71">
        <f>+(J262+(J262*$P$10))*N262</f>
        <v>106784546.40000001</v>
      </c>
      <c r="Q262" s="71">
        <f>O262-P262</f>
        <v>1015453.599999994</v>
      </c>
      <c r="R262" s="203"/>
      <c r="S262" s="117">
        <v>106415520</v>
      </c>
      <c r="T262" s="175">
        <v>8</v>
      </c>
    </row>
    <row r="263" spans="1:21" ht="12.95" customHeight="1" x14ac:dyDescent="0.2">
      <c r="A263" s="237">
        <v>252</v>
      </c>
      <c r="B263" s="193" t="s">
        <v>383</v>
      </c>
      <c r="C263" s="193" t="s">
        <v>384</v>
      </c>
      <c r="D263" s="194" t="s">
        <v>51</v>
      </c>
      <c r="E263" s="195">
        <v>107708</v>
      </c>
      <c r="F263" s="195">
        <v>4</v>
      </c>
      <c r="G263" s="196" t="s">
        <v>52</v>
      </c>
      <c r="H263" s="196" t="s">
        <v>53</v>
      </c>
      <c r="I263" s="197" t="s">
        <v>54</v>
      </c>
      <c r="J263" s="63">
        <v>6867000</v>
      </c>
      <c r="K263" s="118">
        <v>5.4100000000000002E-2</v>
      </c>
      <c r="L263" s="119">
        <f t="shared" si="8"/>
        <v>7239000</v>
      </c>
      <c r="M263" s="106"/>
      <c r="N263" s="195"/>
      <c r="O263" s="63"/>
      <c r="P263" s="63"/>
      <c r="Q263" s="63"/>
      <c r="S263" s="117"/>
    </row>
    <row r="264" spans="1:21" ht="12.95" customHeight="1" x14ac:dyDescent="0.2">
      <c r="A264" s="237">
        <v>253</v>
      </c>
      <c r="B264" s="193" t="s">
        <v>383</v>
      </c>
      <c r="C264" s="193" t="s">
        <v>384</v>
      </c>
      <c r="D264" s="194" t="s">
        <v>55</v>
      </c>
      <c r="E264" s="195">
        <v>107708</v>
      </c>
      <c r="F264" s="195">
        <v>4</v>
      </c>
      <c r="G264" s="196" t="s">
        <v>56</v>
      </c>
      <c r="H264" s="196" t="s">
        <v>57</v>
      </c>
      <c r="I264" s="197" t="s">
        <v>54</v>
      </c>
      <c r="J264" s="63">
        <v>6930000</v>
      </c>
      <c r="K264" s="118">
        <v>5.4100000000000002E-2</v>
      </c>
      <c r="L264" s="119">
        <f t="shared" si="8"/>
        <v>7305000</v>
      </c>
      <c r="M264" s="106"/>
      <c r="N264" s="195"/>
      <c r="O264" s="63"/>
      <c r="P264" s="63"/>
      <c r="Q264" s="63"/>
      <c r="S264" s="117"/>
    </row>
    <row r="265" spans="1:21" ht="12.95" customHeight="1" x14ac:dyDescent="0.2">
      <c r="A265" s="237">
        <v>254</v>
      </c>
      <c r="B265" s="198" t="s">
        <v>383</v>
      </c>
      <c r="C265" s="198" t="s">
        <v>384</v>
      </c>
      <c r="D265" s="199" t="s">
        <v>58</v>
      </c>
      <c r="E265" s="200">
        <v>107708</v>
      </c>
      <c r="F265" s="200">
        <v>4</v>
      </c>
      <c r="G265" s="201" t="s">
        <v>59</v>
      </c>
      <c r="H265" s="201" t="s">
        <v>60</v>
      </c>
      <c r="I265" s="202" t="s">
        <v>54</v>
      </c>
      <c r="J265" s="71">
        <v>6930000</v>
      </c>
      <c r="K265" s="120">
        <v>6.4100000000000004E-2</v>
      </c>
      <c r="L265" s="121">
        <f t="shared" si="8"/>
        <v>7374000</v>
      </c>
      <c r="M265" s="74"/>
      <c r="N265" s="200">
        <f>ROUND((S265/L265),0)</f>
        <v>0</v>
      </c>
      <c r="O265" s="71">
        <f>L265*N265</f>
        <v>0</v>
      </c>
      <c r="P265" s="71">
        <f>+(J265+(J265*$P$10))*N265</f>
        <v>0</v>
      </c>
      <c r="Q265" s="71">
        <f>O265-P265</f>
        <v>0</v>
      </c>
      <c r="R265" s="203"/>
      <c r="S265" s="117">
        <v>0</v>
      </c>
      <c r="T265" s="175">
        <v>0</v>
      </c>
    </row>
    <row r="266" spans="1:21" ht="12.95" customHeight="1" x14ac:dyDescent="0.2">
      <c r="A266" s="237">
        <v>255</v>
      </c>
      <c r="B266" s="193" t="s">
        <v>385</v>
      </c>
      <c r="C266" s="193" t="s">
        <v>386</v>
      </c>
      <c r="D266" s="194" t="s">
        <v>51</v>
      </c>
      <c r="E266" s="195">
        <v>106763</v>
      </c>
      <c r="F266" s="195">
        <v>4</v>
      </c>
      <c r="G266" s="196" t="s">
        <v>52</v>
      </c>
      <c r="H266" s="196" t="s">
        <v>53</v>
      </c>
      <c r="I266" s="197" t="s">
        <v>54</v>
      </c>
      <c r="J266" s="63">
        <v>7211000</v>
      </c>
      <c r="K266" s="118">
        <v>5.4100000000000002E-2</v>
      </c>
      <c r="L266" s="119">
        <f t="shared" si="8"/>
        <v>7601000</v>
      </c>
      <c r="M266" s="106"/>
      <c r="N266" s="195"/>
      <c r="O266" s="63"/>
      <c r="P266" s="63"/>
      <c r="Q266" s="63"/>
      <c r="S266" s="117"/>
    </row>
    <row r="267" spans="1:21" ht="12.95" customHeight="1" x14ac:dyDescent="0.2">
      <c r="A267" s="237">
        <v>256</v>
      </c>
      <c r="B267" s="193" t="s">
        <v>385</v>
      </c>
      <c r="C267" s="193" t="s">
        <v>386</v>
      </c>
      <c r="D267" s="194" t="s">
        <v>55</v>
      </c>
      <c r="E267" s="195">
        <v>106763</v>
      </c>
      <c r="F267" s="195">
        <v>4</v>
      </c>
      <c r="G267" s="196" t="s">
        <v>56</v>
      </c>
      <c r="H267" s="196" t="s">
        <v>57</v>
      </c>
      <c r="I267" s="197" t="s">
        <v>54</v>
      </c>
      <c r="J267" s="63">
        <v>7276000</v>
      </c>
      <c r="K267" s="118">
        <v>5.4100000000000002E-2</v>
      </c>
      <c r="L267" s="119">
        <f t="shared" si="8"/>
        <v>7670000</v>
      </c>
      <c r="M267" s="106"/>
      <c r="N267" s="195"/>
      <c r="O267" s="63"/>
      <c r="P267" s="63"/>
      <c r="Q267" s="63"/>
      <c r="S267" s="117"/>
    </row>
    <row r="268" spans="1:21" ht="12.95" customHeight="1" x14ac:dyDescent="0.2">
      <c r="A268" s="237">
        <v>257</v>
      </c>
      <c r="B268" s="198" t="s">
        <v>385</v>
      </c>
      <c r="C268" s="198" t="s">
        <v>386</v>
      </c>
      <c r="D268" s="199" t="s">
        <v>58</v>
      </c>
      <c r="E268" s="200">
        <v>106763</v>
      </c>
      <c r="F268" s="200">
        <v>4</v>
      </c>
      <c r="G268" s="201" t="s">
        <v>59</v>
      </c>
      <c r="H268" s="201" t="s">
        <v>60</v>
      </c>
      <c r="I268" s="202" t="s">
        <v>54</v>
      </c>
      <c r="J268" s="71">
        <v>7276000</v>
      </c>
      <c r="K268" s="120">
        <v>6.4100000000000004E-2</v>
      </c>
      <c r="L268" s="121">
        <f t="shared" si="8"/>
        <v>7742000</v>
      </c>
      <c r="M268" s="74"/>
      <c r="N268" s="200">
        <f>ROUND((S268/L268),0)</f>
        <v>0</v>
      </c>
      <c r="O268" s="71">
        <f>L268*N268</f>
        <v>0</v>
      </c>
      <c r="P268" s="71">
        <f>+(J268+(J268*$P$10))*N268</f>
        <v>0</v>
      </c>
      <c r="Q268" s="71">
        <f>O268-P268</f>
        <v>0</v>
      </c>
      <c r="R268" s="203"/>
      <c r="S268" s="117">
        <v>0</v>
      </c>
      <c r="T268" s="175">
        <v>0</v>
      </c>
      <c r="U268" s="175" t="s">
        <v>218</v>
      </c>
    </row>
    <row r="269" spans="1:21" ht="12.95" customHeight="1" x14ac:dyDescent="0.2">
      <c r="A269" s="237">
        <v>258</v>
      </c>
      <c r="B269" s="193"/>
      <c r="C269" s="193"/>
      <c r="D269" s="194"/>
      <c r="E269" s="195"/>
      <c r="F269" s="195"/>
      <c r="G269" s="196"/>
      <c r="H269" s="196"/>
      <c r="I269" s="197"/>
      <c r="J269" s="63"/>
      <c r="K269" s="118"/>
      <c r="L269" s="119"/>
      <c r="M269" s="106"/>
      <c r="N269" s="195"/>
      <c r="O269" s="63"/>
      <c r="P269" s="63"/>
      <c r="Q269" s="63"/>
      <c r="S269" s="117"/>
    </row>
    <row r="270" spans="1:21" ht="12.95" customHeight="1" x14ac:dyDescent="0.2">
      <c r="A270" s="237">
        <v>259</v>
      </c>
      <c r="B270" s="193"/>
      <c r="C270" s="204" t="s">
        <v>131</v>
      </c>
      <c r="D270" s="194"/>
      <c r="E270" s="205"/>
      <c r="F270" s="205"/>
      <c r="G270" s="206"/>
      <c r="H270" s="206"/>
      <c r="I270" s="207"/>
      <c r="J270" s="63"/>
      <c r="K270" s="118" t="s">
        <v>211</v>
      </c>
      <c r="L270" s="119"/>
      <c r="M270" s="106"/>
      <c r="N270" s="205"/>
      <c r="O270" s="63"/>
      <c r="P270" s="63"/>
      <c r="Q270" s="63"/>
      <c r="S270" s="117"/>
    </row>
    <row r="271" spans="1:21" ht="12.95" customHeight="1" x14ac:dyDescent="0.2">
      <c r="A271" s="237">
        <v>260</v>
      </c>
      <c r="B271" s="193" t="s">
        <v>387</v>
      </c>
      <c r="C271" s="193" t="s">
        <v>388</v>
      </c>
      <c r="D271" s="194" t="s">
        <v>51</v>
      </c>
      <c r="E271" s="195">
        <v>107417</v>
      </c>
      <c r="F271" s="195">
        <v>8</v>
      </c>
      <c r="G271" s="196" t="s">
        <v>52</v>
      </c>
      <c r="H271" s="196" t="s">
        <v>53</v>
      </c>
      <c r="I271" s="197" t="s">
        <v>54</v>
      </c>
      <c r="J271" s="63">
        <v>17042000</v>
      </c>
      <c r="K271" s="118">
        <v>5.4100000000000002E-2</v>
      </c>
      <c r="L271" s="119">
        <f t="shared" ref="L271:L297" si="9">+ROUND((J271*K271)+J271,-3)</f>
        <v>17964000</v>
      </c>
      <c r="M271" s="106"/>
      <c r="N271" s="195"/>
      <c r="O271" s="63"/>
      <c r="P271" s="63"/>
      <c r="Q271" s="63"/>
      <c r="S271" s="117"/>
    </row>
    <row r="272" spans="1:21" ht="12.95" customHeight="1" x14ac:dyDescent="0.2">
      <c r="A272" s="237">
        <v>261</v>
      </c>
      <c r="B272" s="193" t="s">
        <v>387</v>
      </c>
      <c r="C272" s="193" t="s">
        <v>388</v>
      </c>
      <c r="D272" s="194" t="s">
        <v>55</v>
      </c>
      <c r="E272" s="195">
        <v>107417</v>
      </c>
      <c r="F272" s="195">
        <v>8</v>
      </c>
      <c r="G272" s="196" t="s">
        <v>56</v>
      </c>
      <c r="H272" s="196" t="s">
        <v>57</v>
      </c>
      <c r="I272" s="197" t="s">
        <v>54</v>
      </c>
      <c r="J272" s="63">
        <v>17196000</v>
      </c>
      <c r="K272" s="118">
        <v>5.4100000000000002E-2</v>
      </c>
      <c r="L272" s="119">
        <f t="shared" si="9"/>
        <v>18126000</v>
      </c>
      <c r="M272" s="106"/>
      <c r="N272" s="195"/>
      <c r="O272" s="63"/>
      <c r="P272" s="63"/>
      <c r="Q272" s="63"/>
      <c r="S272" s="117"/>
    </row>
    <row r="273" spans="1:21" ht="12.95" customHeight="1" x14ac:dyDescent="0.2">
      <c r="A273" s="237">
        <v>262</v>
      </c>
      <c r="B273" s="198" t="s">
        <v>387</v>
      </c>
      <c r="C273" s="198" t="s">
        <v>388</v>
      </c>
      <c r="D273" s="199" t="s">
        <v>58</v>
      </c>
      <c r="E273" s="200">
        <v>107417</v>
      </c>
      <c r="F273" s="200">
        <v>8</v>
      </c>
      <c r="G273" s="201" t="s">
        <v>59</v>
      </c>
      <c r="H273" s="201" t="s">
        <v>60</v>
      </c>
      <c r="I273" s="202" t="s">
        <v>54</v>
      </c>
      <c r="J273" s="71">
        <v>17196000</v>
      </c>
      <c r="K273" s="120">
        <v>6.4100000000000004E-2</v>
      </c>
      <c r="L273" s="121">
        <f t="shared" si="9"/>
        <v>18298000</v>
      </c>
      <c r="M273" s="74"/>
      <c r="N273" s="200">
        <f>ROUND((S273/L273),0)</f>
        <v>5</v>
      </c>
      <c r="O273" s="71">
        <f>L273*N273</f>
        <v>91490000</v>
      </c>
      <c r="P273" s="71">
        <f>+(J273+(J273*$P$10))*N273</f>
        <v>90631518</v>
      </c>
      <c r="Q273" s="71">
        <f>O273-P273</f>
        <v>858482</v>
      </c>
      <c r="R273" s="203"/>
      <c r="S273" s="117">
        <v>92000000</v>
      </c>
      <c r="T273" s="175">
        <v>5</v>
      </c>
    </row>
    <row r="274" spans="1:21" ht="12.95" customHeight="1" x14ac:dyDescent="0.2">
      <c r="A274" s="237">
        <v>263</v>
      </c>
      <c r="B274" s="193" t="s">
        <v>389</v>
      </c>
      <c r="C274" s="193" t="s">
        <v>390</v>
      </c>
      <c r="D274" s="194" t="s">
        <v>51</v>
      </c>
      <c r="E274" s="195">
        <v>15653</v>
      </c>
      <c r="F274" s="195">
        <v>2</v>
      </c>
      <c r="G274" s="196" t="s">
        <v>52</v>
      </c>
      <c r="H274" s="196" t="s">
        <v>53</v>
      </c>
      <c r="I274" s="197" t="s">
        <v>54</v>
      </c>
      <c r="J274" s="63">
        <v>17573000</v>
      </c>
      <c r="K274" s="118">
        <v>5.4100000000000002E-2</v>
      </c>
      <c r="L274" s="119">
        <f t="shared" si="9"/>
        <v>18524000</v>
      </c>
      <c r="M274" s="106"/>
      <c r="N274" s="195"/>
      <c r="O274" s="63"/>
      <c r="P274" s="63"/>
      <c r="Q274" s="63"/>
      <c r="S274" s="117"/>
    </row>
    <row r="275" spans="1:21" ht="12.95" customHeight="1" x14ac:dyDescent="0.2">
      <c r="A275" s="237">
        <v>264</v>
      </c>
      <c r="B275" s="193" t="s">
        <v>389</v>
      </c>
      <c r="C275" s="193" t="s">
        <v>390</v>
      </c>
      <c r="D275" s="194" t="s">
        <v>55</v>
      </c>
      <c r="E275" s="195">
        <v>15653</v>
      </c>
      <c r="F275" s="195">
        <v>2</v>
      </c>
      <c r="G275" s="196" t="s">
        <v>56</v>
      </c>
      <c r="H275" s="196" t="s">
        <v>57</v>
      </c>
      <c r="I275" s="197" t="s">
        <v>54</v>
      </c>
      <c r="J275" s="63">
        <v>17732000</v>
      </c>
      <c r="K275" s="118">
        <v>5.4100000000000002E-2</v>
      </c>
      <c r="L275" s="119">
        <f t="shared" si="9"/>
        <v>18691000</v>
      </c>
      <c r="M275" s="106"/>
      <c r="N275" s="195"/>
      <c r="O275" s="63"/>
      <c r="P275" s="63"/>
      <c r="Q275" s="63"/>
      <c r="S275" s="117"/>
    </row>
    <row r="276" spans="1:21" ht="12.95" customHeight="1" x14ac:dyDescent="0.2">
      <c r="A276" s="237">
        <v>265</v>
      </c>
      <c r="B276" s="198" t="s">
        <v>389</v>
      </c>
      <c r="C276" s="198" t="s">
        <v>390</v>
      </c>
      <c r="D276" s="199" t="s">
        <v>58</v>
      </c>
      <c r="E276" s="200">
        <v>15653</v>
      </c>
      <c r="F276" s="200">
        <v>2</v>
      </c>
      <c r="G276" s="201" t="s">
        <v>59</v>
      </c>
      <c r="H276" s="201" t="s">
        <v>60</v>
      </c>
      <c r="I276" s="202" t="s">
        <v>54</v>
      </c>
      <c r="J276" s="71">
        <v>17732000</v>
      </c>
      <c r="K276" s="120">
        <v>6.4100000000000004E-2</v>
      </c>
      <c r="L276" s="121">
        <f t="shared" si="9"/>
        <v>18869000</v>
      </c>
      <c r="M276" s="74"/>
      <c r="N276" s="200">
        <f>ROUND((S276/L276),0)</f>
        <v>10</v>
      </c>
      <c r="O276" s="71">
        <f>L276*N276</f>
        <v>188690000</v>
      </c>
      <c r="P276" s="71">
        <f>+(J276+(J276*$P$10))*N276</f>
        <v>186913012</v>
      </c>
      <c r="Q276" s="71">
        <f>O276-P276</f>
        <v>1776988</v>
      </c>
      <c r="R276" s="203"/>
      <c r="S276" s="117">
        <v>189022000</v>
      </c>
      <c r="T276" s="175">
        <v>10</v>
      </c>
    </row>
    <row r="277" spans="1:21" ht="12.95" customHeight="1" x14ac:dyDescent="0.2">
      <c r="A277" s="237">
        <v>266</v>
      </c>
      <c r="B277" s="193" t="s">
        <v>391</v>
      </c>
      <c r="C277" s="193" t="s">
        <v>392</v>
      </c>
      <c r="D277" s="194" t="s">
        <v>51</v>
      </c>
      <c r="E277" s="195">
        <v>110096</v>
      </c>
      <c r="F277" s="195">
        <v>2</v>
      </c>
      <c r="G277" s="196" t="s">
        <v>52</v>
      </c>
      <c r="H277" s="196" t="s">
        <v>53</v>
      </c>
      <c r="I277" s="197" t="s">
        <v>54</v>
      </c>
      <c r="J277" s="63">
        <v>13080000</v>
      </c>
      <c r="K277" s="118">
        <v>5.4100000000000002E-2</v>
      </c>
      <c r="L277" s="119">
        <f t="shared" si="9"/>
        <v>13788000</v>
      </c>
      <c r="M277" s="106"/>
      <c r="N277" s="195"/>
      <c r="O277" s="63"/>
      <c r="P277" s="63"/>
      <c r="Q277" s="63"/>
      <c r="S277" s="117"/>
    </row>
    <row r="278" spans="1:21" ht="12.95" customHeight="1" x14ac:dyDescent="0.2">
      <c r="A278" s="237">
        <v>267</v>
      </c>
      <c r="B278" s="193" t="s">
        <v>391</v>
      </c>
      <c r="C278" s="193" t="s">
        <v>392</v>
      </c>
      <c r="D278" s="194" t="s">
        <v>55</v>
      </c>
      <c r="E278" s="195">
        <v>110096</v>
      </c>
      <c r="F278" s="195">
        <v>2</v>
      </c>
      <c r="G278" s="196" t="s">
        <v>56</v>
      </c>
      <c r="H278" s="196" t="s">
        <v>57</v>
      </c>
      <c r="I278" s="197" t="s">
        <v>54</v>
      </c>
      <c r="J278" s="63">
        <v>13198000</v>
      </c>
      <c r="K278" s="118">
        <v>5.4100000000000002E-2</v>
      </c>
      <c r="L278" s="119">
        <f t="shared" si="9"/>
        <v>13912000</v>
      </c>
      <c r="M278" s="106"/>
      <c r="N278" s="195"/>
      <c r="O278" s="63"/>
      <c r="P278" s="63"/>
      <c r="Q278" s="63"/>
      <c r="S278" s="117"/>
    </row>
    <row r="279" spans="1:21" ht="12.95" customHeight="1" x14ac:dyDescent="0.2">
      <c r="A279" s="237">
        <v>268</v>
      </c>
      <c r="B279" s="198" t="s">
        <v>391</v>
      </c>
      <c r="C279" s="198" t="s">
        <v>392</v>
      </c>
      <c r="D279" s="199" t="s">
        <v>58</v>
      </c>
      <c r="E279" s="200">
        <v>110096</v>
      </c>
      <c r="F279" s="200">
        <v>2</v>
      </c>
      <c r="G279" s="201" t="s">
        <v>59</v>
      </c>
      <c r="H279" s="201" t="s">
        <v>60</v>
      </c>
      <c r="I279" s="202" t="s">
        <v>54</v>
      </c>
      <c r="J279" s="71">
        <v>13198000</v>
      </c>
      <c r="K279" s="120">
        <v>6.4100000000000004E-2</v>
      </c>
      <c r="L279" s="121">
        <f t="shared" si="9"/>
        <v>14044000</v>
      </c>
      <c r="M279" s="74"/>
      <c r="N279" s="200">
        <f>ROUND((S279/L279),0)</f>
        <v>7</v>
      </c>
      <c r="O279" s="71">
        <f>L279*N279</f>
        <v>98308000</v>
      </c>
      <c r="P279" s="71">
        <f>+(J279+(J279*$P$10))*N279</f>
        <v>97384082.600000009</v>
      </c>
      <c r="Q279" s="71">
        <f>O279-P279</f>
        <v>923917.39999999106</v>
      </c>
      <c r="R279" s="203"/>
      <c r="S279" s="117">
        <v>98194000</v>
      </c>
      <c r="T279" s="175">
        <v>7</v>
      </c>
    </row>
    <row r="280" spans="1:21" ht="12.95" customHeight="1" x14ac:dyDescent="0.2">
      <c r="A280" s="237">
        <v>269</v>
      </c>
      <c r="B280" s="193" t="s">
        <v>393</v>
      </c>
      <c r="C280" s="193" t="s">
        <v>394</v>
      </c>
      <c r="D280" s="194" t="s">
        <v>51</v>
      </c>
      <c r="E280" s="195">
        <v>104366</v>
      </c>
      <c r="F280" s="195">
        <v>4</v>
      </c>
      <c r="G280" s="196" t="s">
        <v>52</v>
      </c>
      <c r="H280" s="196" t="s">
        <v>53</v>
      </c>
      <c r="I280" s="197" t="s">
        <v>54</v>
      </c>
      <c r="J280" s="63">
        <v>9700000</v>
      </c>
      <c r="K280" s="118">
        <v>5.4100000000000002E-2</v>
      </c>
      <c r="L280" s="119">
        <f t="shared" si="9"/>
        <v>10225000</v>
      </c>
      <c r="M280" s="106"/>
      <c r="N280" s="195"/>
      <c r="O280" s="63"/>
      <c r="P280" s="63"/>
      <c r="Q280" s="63"/>
      <c r="S280" s="117"/>
    </row>
    <row r="281" spans="1:21" ht="12.95" customHeight="1" x14ac:dyDescent="0.2">
      <c r="A281" s="237">
        <v>270</v>
      </c>
      <c r="B281" s="193" t="s">
        <v>393</v>
      </c>
      <c r="C281" s="193" t="s">
        <v>394</v>
      </c>
      <c r="D281" s="194" t="s">
        <v>55</v>
      </c>
      <c r="E281" s="195">
        <v>104366</v>
      </c>
      <c r="F281" s="195">
        <v>4</v>
      </c>
      <c r="G281" s="196" t="s">
        <v>56</v>
      </c>
      <c r="H281" s="196" t="s">
        <v>57</v>
      </c>
      <c r="I281" s="197" t="s">
        <v>54</v>
      </c>
      <c r="J281" s="63">
        <v>9788000</v>
      </c>
      <c r="K281" s="118">
        <v>5.4100000000000002E-2</v>
      </c>
      <c r="L281" s="119">
        <f t="shared" si="9"/>
        <v>10318000</v>
      </c>
      <c r="M281" s="106"/>
      <c r="N281" s="195"/>
      <c r="O281" s="63"/>
      <c r="P281" s="63"/>
      <c r="Q281" s="63"/>
      <c r="S281" s="117"/>
    </row>
    <row r="282" spans="1:21" ht="12.95" customHeight="1" x14ac:dyDescent="0.2">
      <c r="A282" s="237">
        <v>271</v>
      </c>
      <c r="B282" s="198" t="s">
        <v>393</v>
      </c>
      <c r="C282" s="198" t="s">
        <v>394</v>
      </c>
      <c r="D282" s="199" t="s">
        <v>58</v>
      </c>
      <c r="E282" s="200">
        <v>104366</v>
      </c>
      <c r="F282" s="200">
        <v>4</v>
      </c>
      <c r="G282" s="201" t="s">
        <v>59</v>
      </c>
      <c r="H282" s="201" t="s">
        <v>60</v>
      </c>
      <c r="I282" s="202" t="s">
        <v>54</v>
      </c>
      <c r="J282" s="71">
        <v>9788000</v>
      </c>
      <c r="K282" s="120">
        <v>6.4100000000000004E-2</v>
      </c>
      <c r="L282" s="121">
        <f t="shared" si="9"/>
        <v>10415000</v>
      </c>
      <c r="M282" s="74"/>
      <c r="N282" s="200">
        <f>ROUND((S282/L282),0)</f>
        <v>5</v>
      </c>
      <c r="O282" s="71">
        <f>L282*N282</f>
        <v>52075000</v>
      </c>
      <c r="P282" s="71">
        <f>+(J282+(J282*$P$10))*N282</f>
        <v>51587654</v>
      </c>
      <c r="Q282" s="71">
        <f>O282-P282</f>
        <v>487346</v>
      </c>
      <c r="R282" s="203"/>
      <c r="S282" s="117">
        <v>51719000</v>
      </c>
      <c r="T282" s="175">
        <v>5</v>
      </c>
    </row>
    <row r="283" spans="1:21" ht="12.95" customHeight="1" x14ac:dyDescent="0.2">
      <c r="A283" s="237">
        <v>272</v>
      </c>
      <c r="B283" s="193" t="s">
        <v>395</v>
      </c>
      <c r="C283" s="193" t="s">
        <v>396</v>
      </c>
      <c r="D283" s="194" t="s">
        <v>51</v>
      </c>
      <c r="E283" s="195">
        <v>109137</v>
      </c>
      <c r="F283" s="195">
        <v>4</v>
      </c>
      <c r="G283" s="196" t="s">
        <v>52</v>
      </c>
      <c r="H283" s="196" t="s">
        <v>53</v>
      </c>
      <c r="I283" s="197" t="s">
        <v>54</v>
      </c>
      <c r="J283" s="63">
        <v>9700000</v>
      </c>
      <c r="K283" s="118">
        <v>5.4100000000000002E-2</v>
      </c>
      <c r="L283" s="119">
        <f t="shared" si="9"/>
        <v>10225000</v>
      </c>
      <c r="M283" s="106"/>
      <c r="N283" s="195"/>
      <c r="O283" s="63"/>
      <c r="P283" s="63"/>
      <c r="Q283" s="63"/>
      <c r="S283" s="117"/>
    </row>
    <row r="284" spans="1:21" ht="12.95" customHeight="1" x14ac:dyDescent="0.2">
      <c r="A284" s="237">
        <v>273</v>
      </c>
      <c r="B284" s="193" t="s">
        <v>395</v>
      </c>
      <c r="C284" s="193" t="s">
        <v>396</v>
      </c>
      <c r="D284" s="194" t="s">
        <v>55</v>
      </c>
      <c r="E284" s="195">
        <v>109137</v>
      </c>
      <c r="F284" s="195">
        <v>4</v>
      </c>
      <c r="G284" s="196" t="s">
        <v>56</v>
      </c>
      <c r="H284" s="196" t="s">
        <v>57</v>
      </c>
      <c r="I284" s="197" t="s">
        <v>54</v>
      </c>
      <c r="J284" s="63">
        <v>9788000</v>
      </c>
      <c r="K284" s="118">
        <v>5.4100000000000002E-2</v>
      </c>
      <c r="L284" s="119">
        <f t="shared" si="9"/>
        <v>10318000</v>
      </c>
      <c r="M284" s="106"/>
      <c r="N284" s="195"/>
      <c r="O284" s="63"/>
      <c r="P284" s="63"/>
      <c r="Q284" s="63"/>
      <c r="S284" s="117"/>
    </row>
    <row r="285" spans="1:21" ht="12.95" customHeight="1" x14ac:dyDescent="0.2">
      <c r="A285" s="237">
        <v>274</v>
      </c>
      <c r="B285" s="198" t="s">
        <v>395</v>
      </c>
      <c r="C285" s="198" t="s">
        <v>396</v>
      </c>
      <c r="D285" s="199" t="s">
        <v>58</v>
      </c>
      <c r="E285" s="200">
        <v>109137</v>
      </c>
      <c r="F285" s="200">
        <v>4</v>
      </c>
      <c r="G285" s="201" t="s">
        <v>59</v>
      </c>
      <c r="H285" s="201" t="s">
        <v>60</v>
      </c>
      <c r="I285" s="202" t="s">
        <v>54</v>
      </c>
      <c r="J285" s="71">
        <v>9788000</v>
      </c>
      <c r="K285" s="120">
        <v>6.4100000000000004E-2</v>
      </c>
      <c r="L285" s="121">
        <f t="shared" si="9"/>
        <v>10415000</v>
      </c>
      <c r="M285" s="74"/>
      <c r="N285" s="200">
        <f>ROUND((S285/L285),0)</f>
        <v>0</v>
      </c>
      <c r="O285" s="71">
        <f>L285*N285</f>
        <v>0</v>
      </c>
      <c r="P285" s="71">
        <f>+(J285+(J285*$P$10))*N285</f>
        <v>0</v>
      </c>
      <c r="Q285" s="71">
        <f>O285-P285</f>
        <v>0</v>
      </c>
      <c r="R285" s="203"/>
      <c r="S285" s="117">
        <v>0</v>
      </c>
      <c r="T285" s="175">
        <v>0</v>
      </c>
      <c r="U285" s="175" t="s">
        <v>218</v>
      </c>
    </row>
    <row r="286" spans="1:21" ht="12.95" customHeight="1" x14ac:dyDescent="0.2">
      <c r="A286" s="237">
        <v>275</v>
      </c>
      <c r="B286" s="193" t="s">
        <v>397</v>
      </c>
      <c r="C286" s="193" t="s">
        <v>398</v>
      </c>
      <c r="D286" s="194" t="s">
        <v>51</v>
      </c>
      <c r="E286" s="195">
        <v>110037</v>
      </c>
      <c r="F286" s="195">
        <v>3</v>
      </c>
      <c r="G286" s="196" t="s">
        <v>52</v>
      </c>
      <c r="H286" s="196" t="s">
        <v>53</v>
      </c>
      <c r="I286" s="197" t="s">
        <v>54</v>
      </c>
      <c r="J286" s="63">
        <v>13473000</v>
      </c>
      <c r="K286" s="118">
        <v>5.4100000000000002E-2</v>
      </c>
      <c r="L286" s="119">
        <f t="shared" si="9"/>
        <v>14202000</v>
      </c>
      <c r="M286" s="106"/>
      <c r="N286" s="195"/>
      <c r="O286" s="63"/>
      <c r="P286" s="63"/>
      <c r="Q286" s="63"/>
      <c r="S286" s="117"/>
    </row>
    <row r="287" spans="1:21" ht="12.95" customHeight="1" x14ac:dyDescent="0.2">
      <c r="A287" s="237">
        <v>276</v>
      </c>
      <c r="B287" s="193" t="s">
        <v>397</v>
      </c>
      <c r="C287" s="193" t="s">
        <v>398</v>
      </c>
      <c r="D287" s="194" t="s">
        <v>55</v>
      </c>
      <c r="E287" s="195">
        <v>110037</v>
      </c>
      <c r="F287" s="195">
        <v>3</v>
      </c>
      <c r="G287" s="196" t="s">
        <v>56</v>
      </c>
      <c r="H287" s="196" t="s">
        <v>57</v>
      </c>
      <c r="I287" s="197" t="s">
        <v>54</v>
      </c>
      <c r="J287" s="63">
        <v>13595000</v>
      </c>
      <c r="K287" s="118">
        <v>5.4100000000000002E-2</v>
      </c>
      <c r="L287" s="119">
        <f t="shared" si="9"/>
        <v>14330000</v>
      </c>
      <c r="M287" s="106"/>
      <c r="N287" s="195"/>
      <c r="O287" s="63"/>
      <c r="P287" s="63"/>
      <c r="Q287" s="63"/>
      <c r="S287" s="117"/>
    </row>
    <row r="288" spans="1:21" ht="12.95" customHeight="1" x14ac:dyDescent="0.2">
      <c r="A288" s="237">
        <v>277</v>
      </c>
      <c r="B288" s="198" t="s">
        <v>397</v>
      </c>
      <c r="C288" s="198" t="s">
        <v>398</v>
      </c>
      <c r="D288" s="199" t="s">
        <v>58</v>
      </c>
      <c r="E288" s="200">
        <v>110037</v>
      </c>
      <c r="F288" s="200">
        <v>3</v>
      </c>
      <c r="G288" s="201" t="s">
        <v>59</v>
      </c>
      <c r="H288" s="201" t="s">
        <v>60</v>
      </c>
      <c r="I288" s="202" t="s">
        <v>54</v>
      </c>
      <c r="J288" s="71">
        <v>13595000</v>
      </c>
      <c r="K288" s="120">
        <v>6.4100000000000004E-2</v>
      </c>
      <c r="L288" s="121">
        <f t="shared" si="9"/>
        <v>14466000</v>
      </c>
      <c r="M288" s="74"/>
      <c r="N288" s="200">
        <f>ROUND((S288/L288),0)</f>
        <v>7</v>
      </c>
      <c r="O288" s="71">
        <f>L288*N288</f>
        <v>101262000</v>
      </c>
      <c r="P288" s="71">
        <f>+(J288+(J288*$P$10))*N288</f>
        <v>100313426.5</v>
      </c>
      <c r="Q288" s="71">
        <f>O288-P288</f>
        <v>948573.5</v>
      </c>
      <c r="R288" s="203"/>
      <c r="S288" s="117">
        <v>101829000</v>
      </c>
      <c r="T288" s="175">
        <v>7</v>
      </c>
    </row>
    <row r="289" spans="1:21" ht="12.95" customHeight="1" x14ac:dyDescent="0.2">
      <c r="A289" s="237">
        <v>278</v>
      </c>
      <c r="B289" s="193" t="s">
        <v>399</v>
      </c>
      <c r="C289" s="193" t="s">
        <v>400</v>
      </c>
      <c r="D289" s="194" t="s">
        <v>51</v>
      </c>
      <c r="E289" s="195">
        <v>101676</v>
      </c>
      <c r="F289" s="195">
        <v>3</v>
      </c>
      <c r="G289" s="196" t="s">
        <v>52</v>
      </c>
      <c r="H289" s="196" t="s">
        <v>53</v>
      </c>
      <c r="I289" s="197" t="s">
        <v>54</v>
      </c>
      <c r="J289" s="63">
        <v>11345000</v>
      </c>
      <c r="K289" s="118">
        <v>5.4100000000000002E-2</v>
      </c>
      <c r="L289" s="119">
        <f t="shared" si="9"/>
        <v>11959000</v>
      </c>
      <c r="M289" s="106"/>
      <c r="N289" s="195"/>
      <c r="O289" s="63"/>
      <c r="P289" s="63"/>
      <c r="Q289" s="63"/>
      <c r="S289" s="117"/>
    </row>
    <row r="290" spans="1:21" ht="12.95" customHeight="1" x14ac:dyDescent="0.2">
      <c r="A290" s="237">
        <v>279</v>
      </c>
      <c r="B290" s="193" t="s">
        <v>399</v>
      </c>
      <c r="C290" s="193" t="s">
        <v>400</v>
      </c>
      <c r="D290" s="194" t="s">
        <v>55</v>
      </c>
      <c r="E290" s="195">
        <v>101676</v>
      </c>
      <c r="F290" s="195">
        <v>3</v>
      </c>
      <c r="G290" s="196" t="s">
        <v>56</v>
      </c>
      <c r="H290" s="196" t="s">
        <v>57</v>
      </c>
      <c r="I290" s="197" t="s">
        <v>54</v>
      </c>
      <c r="J290" s="63">
        <v>8918000</v>
      </c>
      <c r="K290" s="118">
        <v>5.4100000000000002E-2</v>
      </c>
      <c r="L290" s="119">
        <f t="shared" si="9"/>
        <v>9400000</v>
      </c>
      <c r="M290" s="106"/>
      <c r="N290" s="195"/>
      <c r="O290" s="63"/>
      <c r="P290" s="63"/>
      <c r="Q290" s="63"/>
      <c r="S290" s="117"/>
    </row>
    <row r="291" spans="1:21" ht="12.95" customHeight="1" x14ac:dyDescent="0.2">
      <c r="A291" s="237">
        <v>280</v>
      </c>
      <c r="B291" s="198" t="s">
        <v>399</v>
      </c>
      <c r="C291" s="198" t="s">
        <v>400</v>
      </c>
      <c r="D291" s="199" t="s">
        <v>58</v>
      </c>
      <c r="E291" s="200">
        <v>101676</v>
      </c>
      <c r="F291" s="200">
        <v>3</v>
      </c>
      <c r="G291" s="201" t="s">
        <v>59</v>
      </c>
      <c r="H291" s="201" t="s">
        <v>60</v>
      </c>
      <c r="I291" s="202" t="s">
        <v>54</v>
      </c>
      <c r="J291" s="71">
        <v>8918000</v>
      </c>
      <c r="K291" s="120">
        <v>6.4100000000000004E-2</v>
      </c>
      <c r="L291" s="121">
        <f t="shared" si="9"/>
        <v>9490000</v>
      </c>
      <c r="M291" s="74"/>
      <c r="N291" s="200">
        <f>ROUND((S291/L291),0)</f>
        <v>0</v>
      </c>
      <c r="O291" s="71">
        <f>L291*N291</f>
        <v>0</v>
      </c>
      <c r="P291" s="71">
        <f>+(J291+(J291*$P$10))*N291</f>
        <v>0</v>
      </c>
      <c r="Q291" s="71">
        <f>O291-P291</f>
        <v>0</v>
      </c>
      <c r="R291" s="203"/>
      <c r="S291" s="117">
        <v>0</v>
      </c>
      <c r="T291" s="175">
        <v>0</v>
      </c>
      <c r="U291" s="175" t="s">
        <v>218</v>
      </c>
    </row>
    <row r="292" spans="1:21" ht="12.95" customHeight="1" x14ac:dyDescent="0.2">
      <c r="A292" s="237">
        <v>281</v>
      </c>
      <c r="B292" s="193" t="s">
        <v>401</v>
      </c>
      <c r="C292" s="193" t="s">
        <v>402</v>
      </c>
      <c r="D292" s="194" t="s">
        <v>51</v>
      </c>
      <c r="E292" s="196">
        <v>111138</v>
      </c>
      <c r="F292" s="195">
        <v>3</v>
      </c>
      <c r="G292" s="196" t="s">
        <v>52</v>
      </c>
      <c r="H292" s="196" t="s">
        <v>53</v>
      </c>
      <c r="I292" s="197" t="s">
        <v>54</v>
      </c>
      <c r="J292" s="63">
        <v>6629000</v>
      </c>
      <c r="K292" s="118">
        <v>5.4100000000000002E-2</v>
      </c>
      <c r="L292" s="119">
        <f t="shared" si="9"/>
        <v>6988000</v>
      </c>
      <c r="M292" s="106"/>
      <c r="N292" s="195"/>
      <c r="O292" s="63"/>
      <c r="P292" s="63"/>
      <c r="Q292" s="63"/>
      <c r="S292" s="117"/>
    </row>
    <row r="293" spans="1:21" ht="12.95" customHeight="1" x14ac:dyDescent="0.2">
      <c r="A293" s="237">
        <v>282</v>
      </c>
      <c r="B293" s="193" t="s">
        <v>401</v>
      </c>
      <c r="C293" s="193" t="s">
        <v>402</v>
      </c>
      <c r="D293" s="194" t="s">
        <v>55</v>
      </c>
      <c r="E293" s="196">
        <v>111138</v>
      </c>
      <c r="F293" s="195">
        <v>3</v>
      </c>
      <c r="G293" s="196" t="s">
        <v>56</v>
      </c>
      <c r="H293" s="196" t="s">
        <v>57</v>
      </c>
      <c r="I293" s="197" t="s">
        <v>54</v>
      </c>
      <c r="J293" s="63">
        <v>6689000</v>
      </c>
      <c r="K293" s="118">
        <v>5.4100000000000002E-2</v>
      </c>
      <c r="L293" s="119">
        <f t="shared" si="9"/>
        <v>7051000</v>
      </c>
      <c r="M293" s="106"/>
      <c r="N293" s="195"/>
      <c r="O293" s="63"/>
      <c r="P293" s="63"/>
      <c r="Q293" s="63"/>
      <c r="S293" s="117"/>
    </row>
    <row r="294" spans="1:21" ht="12.95" customHeight="1" x14ac:dyDescent="0.2">
      <c r="A294" s="237">
        <v>283</v>
      </c>
      <c r="B294" s="198" t="s">
        <v>401</v>
      </c>
      <c r="C294" s="198" t="s">
        <v>402</v>
      </c>
      <c r="D294" s="199" t="s">
        <v>58</v>
      </c>
      <c r="E294" s="201">
        <v>111138</v>
      </c>
      <c r="F294" s="200">
        <v>3</v>
      </c>
      <c r="G294" s="201" t="s">
        <v>59</v>
      </c>
      <c r="H294" s="201" t="s">
        <v>60</v>
      </c>
      <c r="I294" s="202" t="s">
        <v>54</v>
      </c>
      <c r="J294" s="71">
        <v>6689000</v>
      </c>
      <c r="K294" s="120">
        <v>6.4100000000000004E-2</v>
      </c>
      <c r="L294" s="121">
        <f t="shared" si="9"/>
        <v>7118000</v>
      </c>
      <c r="M294" s="74"/>
      <c r="N294" s="200">
        <f>ROUND((S294/L294),0)</f>
        <v>42</v>
      </c>
      <c r="O294" s="71">
        <f>L294*N294</f>
        <v>298956000</v>
      </c>
      <c r="P294" s="71">
        <f>+(J294+(J294*$P$10))*N294</f>
        <v>296136745.80000001</v>
      </c>
      <c r="Q294" s="71">
        <f>O294-P294</f>
        <v>2819254.1999999881</v>
      </c>
      <c r="R294" s="203"/>
      <c r="S294" s="117">
        <v>300594000</v>
      </c>
      <c r="T294" s="175">
        <v>42</v>
      </c>
    </row>
    <row r="295" spans="1:21" ht="12.95" customHeight="1" x14ac:dyDescent="0.2">
      <c r="A295" s="237">
        <v>284</v>
      </c>
      <c r="B295" s="193" t="s">
        <v>403</v>
      </c>
      <c r="C295" s="193" t="s">
        <v>404</v>
      </c>
      <c r="D295" s="194" t="s">
        <v>51</v>
      </c>
      <c r="E295" s="195">
        <v>107961</v>
      </c>
      <c r="F295" s="195">
        <v>3</v>
      </c>
      <c r="G295" s="196" t="s">
        <v>52</v>
      </c>
      <c r="H295" s="196" t="s">
        <v>53</v>
      </c>
      <c r="I295" s="197" t="s">
        <v>54</v>
      </c>
      <c r="J295" s="63">
        <v>14721000</v>
      </c>
      <c r="K295" s="118">
        <v>5.4100000000000002E-2</v>
      </c>
      <c r="L295" s="119">
        <f t="shared" si="9"/>
        <v>15517000</v>
      </c>
      <c r="M295" s="106"/>
      <c r="N295" s="195"/>
      <c r="O295" s="63"/>
      <c r="P295" s="63"/>
      <c r="Q295" s="63"/>
      <c r="S295" s="117"/>
    </row>
    <row r="296" spans="1:21" ht="12.95" customHeight="1" x14ac:dyDescent="0.2">
      <c r="A296" s="237">
        <v>285</v>
      </c>
      <c r="B296" s="193" t="s">
        <v>403</v>
      </c>
      <c r="C296" s="193" t="s">
        <v>404</v>
      </c>
      <c r="D296" s="194" t="s">
        <v>55</v>
      </c>
      <c r="E296" s="195">
        <v>107961</v>
      </c>
      <c r="F296" s="195">
        <v>3</v>
      </c>
      <c r="G296" s="196" t="s">
        <v>56</v>
      </c>
      <c r="H296" s="196" t="s">
        <v>57</v>
      </c>
      <c r="I296" s="197" t="s">
        <v>54</v>
      </c>
      <c r="J296" s="63">
        <v>14855000</v>
      </c>
      <c r="K296" s="118">
        <v>5.4100000000000002E-2</v>
      </c>
      <c r="L296" s="119">
        <f t="shared" si="9"/>
        <v>15659000</v>
      </c>
      <c r="M296" s="106"/>
      <c r="N296" s="195"/>
      <c r="O296" s="63"/>
      <c r="P296" s="63"/>
      <c r="Q296" s="63"/>
      <c r="S296" s="117"/>
    </row>
    <row r="297" spans="1:21" ht="12.95" customHeight="1" x14ac:dyDescent="0.2">
      <c r="A297" s="237">
        <v>286</v>
      </c>
      <c r="B297" s="198" t="s">
        <v>403</v>
      </c>
      <c r="C297" s="198" t="s">
        <v>404</v>
      </c>
      <c r="D297" s="199" t="s">
        <v>58</v>
      </c>
      <c r="E297" s="200">
        <v>107961</v>
      </c>
      <c r="F297" s="200">
        <v>3</v>
      </c>
      <c r="G297" s="201" t="s">
        <v>59</v>
      </c>
      <c r="H297" s="201" t="s">
        <v>60</v>
      </c>
      <c r="I297" s="202" t="s">
        <v>54</v>
      </c>
      <c r="J297" s="71">
        <v>14855000</v>
      </c>
      <c r="K297" s="120">
        <v>6.4100000000000004E-2</v>
      </c>
      <c r="L297" s="121">
        <f t="shared" si="9"/>
        <v>15807000</v>
      </c>
      <c r="M297" s="74"/>
      <c r="N297" s="200">
        <f>ROUND((S297/L297),0)</f>
        <v>5</v>
      </c>
      <c r="O297" s="71">
        <f>L297*N297</f>
        <v>79035000</v>
      </c>
      <c r="P297" s="71">
        <f>+(J297+(J297*$P$10))*N297</f>
        <v>78293277.5</v>
      </c>
      <c r="Q297" s="71">
        <f>O297-P297</f>
        <v>741722.5</v>
      </c>
      <c r="R297" s="203"/>
      <c r="S297" s="117">
        <v>78755000</v>
      </c>
      <c r="T297" s="175">
        <v>5</v>
      </c>
    </row>
    <row r="298" spans="1:21" ht="12.95" customHeight="1" x14ac:dyDescent="0.2">
      <c r="A298" s="237">
        <v>287</v>
      </c>
      <c r="B298" s="193" t="s">
        <v>405</v>
      </c>
      <c r="C298" s="193" t="s">
        <v>406</v>
      </c>
      <c r="D298" s="194" t="s">
        <v>58</v>
      </c>
      <c r="E298" s="213">
        <v>116642</v>
      </c>
      <c r="F298" s="195">
        <v>3</v>
      </c>
      <c r="G298" s="196" t="s">
        <v>59</v>
      </c>
      <c r="H298" s="196" t="s">
        <v>60</v>
      </c>
      <c r="I298" s="197" t="s">
        <v>54</v>
      </c>
      <c r="J298" s="63">
        <v>13118000</v>
      </c>
      <c r="K298" s="118">
        <v>0</v>
      </c>
      <c r="L298" s="119">
        <v>13118000</v>
      </c>
      <c r="M298" s="106"/>
      <c r="N298" s="195"/>
      <c r="O298" s="63"/>
      <c r="P298" s="63"/>
      <c r="Q298" s="63"/>
      <c r="R298" s="203"/>
      <c r="S298" s="117"/>
    </row>
    <row r="299" spans="1:21" ht="12.95" customHeight="1" x14ac:dyDescent="0.2">
      <c r="A299" s="237">
        <v>288</v>
      </c>
      <c r="B299" s="193"/>
      <c r="C299" s="193"/>
      <c r="D299" s="194"/>
      <c r="E299" s="195"/>
      <c r="F299" s="195"/>
      <c r="G299" s="196"/>
      <c r="H299" s="196"/>
      <c r="I299" s="197"/>
      <c r="J299" s="63"/>
      <c r="K299" s="118"/>
      <c r="L299" s="119"/>
      <c r="M299" s="106"/>
      <c r="N299" s="195"/>
      <c r="O299" s="63"/>
      <c r="P299" s="63"/>
      <c r="Q299" s="63"/>
      <c r="S299" s="117"/>
    </row>
    <row r="300" spans="1:21" ht="12.95" customHeight="1" x14ac:dyDescent="0.2">
      <c r="A300" s="237">
        <v>289</v>
      </c>
      <c r="B300" s="193"/>
      <c r="C300" s="204" t="s">
        <v>407</v>
      </c>
      <c r="D300" s="194"/>
      <c r="E300" s="205"/>
      <c r="F300" s="205"/>
      <c r="G300" s="206"/>
      <c r="H300" s="206"/>
      <c r="I300" s="207"/>
      <c r="J300" s="63"/>
      <c r="K300" s="118" t="s">
        <v>211</v>
      </c>
      <c r="L300" s="119"/>
      <c r="M300" s="106"/>
      <c r="N300" s="205"/>
      <c r="O300" s="63"/>
      <c r="P300" s="63"/>
      <c r="Q300" s="63"/>
      <c r="S300" s="117"/>
    </row>
    <row r="301" spans="1:21" ht="12.95" customHeight="1" x14ac:dyDescent="0.2">
      <c r="A301" s="237">
        <v>290</v>
      </c>
      <c r="B301" s="193" t="s">
        <v>408</v>
      </c>
      <c r="C301" s="193" t="s">
        <v>409</v>
      </c>
      <c r="D301" s="194" t="s">
        <v>51</v>
      </c>
      <c r="E301" s="195">
        <v>107962</v>
      </c>
      <c r="F301" s="195">
        <v>2</v>
      </c>
      <c r="G301" s="196" t="s">
        <v>52</v>
      </c>
      <c r="H301" s="196" t="s">
        <v>53</v>
      </c>
      <c r="I301" s="197" t="s">
        <v>54</v>
      </c>
      <c r="J301" s="63">
        <v>5493000</v>
      </c>
      <c r="K301" s="118">
        <v>5.4100000000000002E-2</v>
      </c>
      <c r="L301" s="119">
        <f t="shared" ref="L301:L306" si="10">+ROUND((J301*K301)+J301,-3)</f>
        <v>5790000</v>
      </c>
      <c r="M301" s="106"/>
      <c r="N301" s="195"/>
      <c r="O301" s="63"/>
      <c r="P301" s="63"/>
      <c r="Q301" s="63"/>
      <c r="S301" s="117"/>
    </row>
    <row r="302" spans="1:21" ht="12.95" customHeight="1" x14ac:dyDescent="0.2">
      <c r="A302" s="237">
        <v>291</v>
      </c>
      <c r="B302" s="193" t="s">
        <v>408</v>
      </c>
      <c r="C302" s="193" t="s">
        <v>409</v>
      </c>
      <c r="D302" s="194" t="s">
        <v>55</v>
      </c>
      <c r="E302" s="195">
        <v>107962</v>
      </c>
      <c r="F302" s="195">
        <v>2</v>
      </c>
      <c r="G302" s="196" t="s">
        <v>56</v>
      </c>
      <c r="H302" s="196" t="s">
        <v>57</v>
      </c>
      <c r="I302" s="197" t="s">
        <v>54</v>
      </c>
      <c r="J302" s="63">
        <v>5543000</v>
      </c>
      <c r="K302" s="118">
        <v>5.4100000000000002E-2</v>
      </c>
      <c r="L302" s="119">
        <f t="shared" si="10"/>
        <v>5843000</v>
      </c>
      <c r="M302" s="106"/>
      <c r="N302" s="195"/>
      <c r="O302" s="63"/>
      <c r="P302" s="63"/>
      <c r="Q302" s="63"/>
      <c r="S302" s="117"/>
    </row>
    <row r="303" spans="1:21" ht="12.95" customHeight="1" x14ac:dyDescent="0.2">
      <c r="A303" s="237">
        <v>292</v>
      </c>
      <c r="B303" s="198" t="s">
        <v>408</v>
      </c>
      <c r="C303" s="198" t="s">
        <v>409</v>
      </c>
      <c r="D303" s="199" t="s">
        <v>58</v>
      </c>
      <c r="E303" s="200">
        <v>107962</v>
      </c>
      <c r="F303" s="200">
        <v>2</v>
      </c>
      <c r="G303" s="201" t="s">
        <v>59</v>
      </c>
      <c r="H303" s="201" t="s">
        <v>60</v>
      </c>
      <c r="I303" s="202" t="s">
        <v>54</v>
      </c>
      <c r="J303" s="71">
        <v>5543000</v>
      </c>
      <c r="K303" s="120">
        <v>6.4100000000000004E-2</v>
      </c>
      <c r="L303" s="121">
        <f t="shared" si="10"/>
        <v>5898000</v>
      </c>
      <c r="M303" s="74"/>
      <c r="N303" s="200">
        <f>ROUND((S303/L303),0)</f>
        <v>0</v>
      </c>
      <c r="O303" s="71">
        <f>L303*N303</f>
        <v>0</v>
      </c>
      <c r="P303" s="71">
        <f>+(J303+(J303*$P$10))*N303</f>
        <v>0</v>
      </c>
      <c r="Q303" s="71">
        <f>O303-P303</f>
        <v>0</v>
      </c>
      <c r="R303" s="203"/>
      <c r="S303" s="117">
        <v>0</v>
      </c>
      <c r="T303" s="175">
        <v>0</v>
      </c>
    </row>
    <row r="304" spans="1:21" ht="12.95" customHeight="1" x14ac:dyDescent="0.2">
      <c r="A304" s="237">
        <v>293</v>
      </c>
      <c r="B304" s="193" t="s">
        <v>410</v>
      </c>
      <c r="C304" s="193" t="s">
        <v>411</v>
      </c>
      <c r="D304" s="194" t="s">
        <v>51</v>
      </c>
      <c r="E304" s="195">
        <v>1021</v>
      </c>
      <c r="F304" s="195">
        <v>6</v>
      </c>
      <c r="G304" s="196" t="s">
        <v>52</v>
      </c>
      <c r="H304" s="196" t="s">
        <v>53</v>
      </c>
      <c r="I304" s="197" t="s">
        <v>54</v>
      </c>
      <c r="J304" s="63">
        <v>9563000</v>
      </c>
      <c r="K304" s="118">
        <v>5.4100000000000002E-2</v>
      </c>
      <c r="L304" s="119">
        <f t="shared" si="10"/>
        <v>10080000</v>
      </c>
      <c r="M304" s="106"/>
      <c r="N304" s="195"/>
      <c r="O304" s="63"/>
      <c r="P304" s="63"/>
      <c r="Q304" s="63"/>
      <c r="S304" s="117"/>
    </row>
    <row r="305" spans="1:21" ht="12.95" customHeight="1" x14ac:dyDescent="0.2">
      <c r="A305" s="237">
        <v>294</v>
      </c>
      <c r="B305" s="193" t="s">
        <v>410</v>
      </c>
      <c r="C305" s="193" t="s">
        <v>411</v>
      </c>
      <c r="D305" s="194" t="s">
        <v>55</v>
      </c>
      <c r="E305" s="195">
        <v>1021</v>
      </c>
      <c r="F305" s="195">
        <v>6</v>
      </c>
      <c r="G305" s="196" t="s">
        <v>56</v>
      </c>
      <c r="H305" s="196" t="s">
        <v>57</v>
      </c>
      <c r="I305" s="197" t="s">
        <v>54</v>
      </c>
      <c r="J305" s="63">
        <v>9650000</v>
      </c>
      <c r="K305" s="118">
        <v>5.4100000000000002E-2</v>
      </c>
      <c r="L305" s="119">
        <f t="shared" si="10"/>
        <v>10172000</v>
      </c>
      <c r="M305" s="106"/>
      <c r="N305" s="195"/>
      <c r="O305" s="63"/>
      <c r="P305" s="63"/>
      <c r="Q305" s="63"/>
      <c r="S305" s="117"/>
    </row>
    <row r="306" spans="1:21" ht="12.95" customHeight="1" x14ac:dyDescent="0.2">
      <c r="A306" s="237">
        <v>295</v>
      </c>
      <c r="B306" s="198" t="s">
        <v>410</v>
      </c>
      <c r="C306" s="198" t="s">
        <v>411</v>
      </c>
      <c r="D306" s="199" t="s">
        <v>58</v>
      </c>
      <c r="E306" s="200">
        <v>1021</v>
      </c>
      <c r="F306" s="200">
        <v>6</v>
      </c>
      <c r="G306" s="201" t="s">
        <v>59</v>
      </c>
      <c r="H306" s="201" t="s">
        <v>60</v>
      </c>
      <c r="I306" s="202" t="s">
        <v>54</v>
      </c>
      <c r="J306" s="71">
        <v>9650000</v>
      </c>
      <c r="K306" s="120">
        <v>6.4100000000000004E-2</v>
      </c>
      <c r="L306" s="121">
        <f t="shared" si="10"/>
        <v>10269000</v>
      </c>
      <c r="M306" s="74"/>
      <c r="N306" s="200">
        <f>ROUND((S306/L306),0)</f>
        <v>3</v>
      </c>
      <c r="O306" s="71">
        <f>L306*N306</f>
        <v>30807000</v>
      </c>
      <c r="P306" s="71">
        <f>+(J306+(J306*$P$10))*N306</f>
        <v>30516195</v>
      </c>
      <c r="Q306" s="71">
        <f>O306-P306</f>
        <v>290805</v>
      </c>
      <c r="R306" s="203"/>
      <c r="S306" s="117">
        <v>30978000</v>
      </c>
      <c r="T306" s="175">
        <v>3</v>
      </c>
    </row>
    <row r="307" spans="1:21" ht="12.95" customHeight="1" x14ac:dyDescent="0.2">
      <c r="A307" s="237">
        <v>296</v>
      </c>
      <c r="B307" s="193"/>
      <c r="C307" s="193"/>
      <c r="D307" s="194"/>
      <c r="E307" s="195"/>
      <c r="F307" s="195"/>
      <c r="G307" s="196"/>
      <c r="H307" s="196"/>
      <c r="I307" s="197"/>
      <c r="J307" s="63"/>
      <c r="K307" s="118"/>
      <c r="L307" s="119"/>
      <c r="M307" s="106"/>
      <c r="N307" s="195"/>
      <c r="O307" s="63"/>
      <c r="P307" s="63"/>
      <c r="Q307" s="63"/>
      <c r="S307" s="117"/>
    </row>
    <row r="308" spans="1:21" ht="12.95" customHeight="1" x14ac:dyDescent="0.2">
      <c r="A308" s="237">
        <v>297</v>
      </c>
      <c r="B308" s="193"/>
      <c r="C308" s="204" t="s">
        <v>154</v>
      </c>
      <c r="D308" s="194"/>
      <c r="E308" s="205"/>
      <c r="F308" s="205"/>
      <c r="G308" s="206"/>
      <c r="H308" s="206"/>
      <c r="I308" s="207"/>
      <c r="J308" s="63"/>
      <c r="K308" s="118" t="s">
        <v>211</v>
      </c>
      <c r="L308" s="119"/>
      <c r="M308" s="106"/>
      <c r="N308" s="205"/>
      <c r="O308" s="63"/>
      <c r="P308" s="63"/>
      <c r="Q308" s="63"/>
      <c r="S308" s="117"/>
    </row>
    <row r="309" spans="1:21" ht="12.95" customHeight="1" x14ac:dyDescent="0.2">
      <c r="A309" s="237">
        <v>298</v>
      </c>
      <c r="B309" s="193" t="s">
        <v>412</v>
      </c>
      <c r="C309" s="193" t="s">
        <v>413</v>
      </c>
      <c r="D309" s="194" t="s">
        <v>51</v>
      </c>
      <c r="E309" s="195">
        <v>998</v>
      </c>
      <c r="F309" s="195">
        <v>2</v>
      </c>
      <c r="G309" s="196" t="s">
        <v>52</v>
      </c>
      <c r="H309" s="196" t="s">
        <v>53</v>
      </c>
      <c r="I309" s="197" t="s">
        <v>54</v>
      </c>
      <c r="J309" s="63">
        <v>11312000</v>
      </c>
      <c r="K309" s="118">
        <v>5.4100000000000002E-2</v>
      </c>
      <c r="L309" s="119">
        <f t="shared" ref="L309:L332" si="11">+ROUND((J309*K309)+J309,-3)</f>
        <v>11924000</v>
      </c>
      <c r="M309" s="106"/>
      <c r="N309" s="195"/>
      <c r="O309" s="63"/>
      <c r="P309" s="63"/>
      <c r="Q309" s="63"/>
      <c r="S309" s="117"/>
    </row>
    <row r="310" spans="1:21" ht="12.95" customHeight="1" x14ac:dyDescent="0.2">
      <c r="A310" s="237">
        <v>299</v>
      </c>
      <c r="B310" s="193" t="s">
        <v>412</v>
      </c>
      <c r="C310" s="193" t="s">
        <v>413</v>
      </c>
      <c r="D310" s="194" t="s">
        <v>55</v>
      </c>
      <c r="E310" s="195">
        <v>998</v>
      </c>
      <c r="F310" s="195">
        <v>2</v>
      </c>
      <c r="G310" s="196" t="s">
        <v>56</v>
      </c>
      <c r="H310" s="196" t="s">
        <v>57</v>
      </c>
      <c r="I310" s="197" t="s">
        <v>54</v>
      </c>
      <c r="J310" s="63">
        <v>11414000</v>
      </c>
      <c r="K310" s="118">
        <v>5.4100000000000002E-2</v>
      </c>
      <c r="L310" s="119">
        <f t="shared" si="11"/>
        <v>12031000</v>
      </c>
      <c r="M310" s="106"/>
      <c r="N310" s="195"/>
      <c r="O310" s="63"/>
      <c r="P310" s="63"/>
      <c r="Q310" s="63"/>
      <c r="S310" s="117"/>
    </row>
    <row r="311" spans="1:21" ht="12.95" customHeight="1" x14ac:dyDescent="0.2">
      <c r="A311" s="237">
        <v>300</v>
      </c>
      <c r="B311" s="198" t="s">
        <v>412</v>
      </c>
      <c r="C311" s="198" t="s">
        <v>413</v>
      </c>
      <c r="D311" s="199" t="s">
        <v>58</v>
      </c>
      <c r="E311" s="200">
        <v>998</v>
      </c>
      <c r="F311" s="200">
        <v>2</v>
      </c>
      <c r="G311" s="201" t="s">
        <v>59</v>
      </c>
      <c r="H311" s="201" t="s">
        <v>60</v>
      </c>
      <c r="I311" s="202" t="s">
        <v>54</v>
      </c>
      <c r="J311" s="71">
        <v>11414000</v>
      </c>
      <c r="K311" s="120">
        <v>6.4100000000000004E-2</v>
      </c>
      <c r="L311" s="121">
        <f t="shared" si="11"/>
        <v>12146000</v>
      </c>
      <c r="M311" s="74"/>
      <c r="N311" s="200">
        <f>ROUND((S311/L311),0)</f>
        <v>24</v>
      </c>
      <c r="O311" s="71">
        <f>L311*N311</f>
        <v>291504000</v>
      </c>
      <c r="P311" s="71">
        <f>+(J311+(J311*$P$10))*N311</f>
        <v>288755937.60000002</v>
      </c>
      <c r="Q311" s="71">
        <f>O311-P311</f>
        <v>2748062.3999999762</v>
      </c>
      <c r="R311" s="203"/>
      <c r="S311" s="117">
        <v>290831700</v>
      </c>
      <c r="T311" s="175">
        <v>24</v>
      </c>
    </row>
    <row r="312" spans="1:21" ht="12.95" customHeight="1" x14ac:dyDescent="0.2">
      <c r="A312" s="237">
        <v>301</v>
      </c>
      <c r="B312" s="193" t="s">
        <v>414</v>
      </c>
      <c r="C312" s="193" t="s">
        <v>415</v>
      </c>
      <c r="D312" s="194" t="s">
        <v>51</v>
      </c>
      <c r="E312" s="195">
        <v>7690</v>
      </c>
      <c r="F312" s="195">
        <v>2</v>
      </c>
      <c r="G312" s="196" t="s">
        <v>52</v>
      </c>
      <c r="H312" s="196" t="s">
        <v>53</v>
      </c>
      <c r="I312" s="197" t="s">
        <v>54</v>
      </c>
      <c r="J312" s="63">
        <v>11312000</v>
      </c>
      <c r="K312" s="118">
        <v>5.4100000000000002E-2</v>
      </c>
      <c r="L312" s="119">
        <f t="shared" si="11"/>
        <v>11924000</v>
      </c>
      <c r="M312" s="106"/>
      <c r="N312" s="195"/>
      <c r="O312" s="63"/>
      <c r="P312" s="63"/>
      <c r="Q312" s="63"/>
      <c r="S312" s="117"/>
    </row>
    <row r="313" spans="1:21" ht="12.95" customHeight="1" x14ac:dyDescent="0.2">
      <c r="A313" s="237">
        <v>302</v>
      </c>
      <c r="B313" s="193" t="s">
        <v>414</v>
      </c>
      <c r="C313" s="193" t="s">
        <v>415</v>
      </c>
      <c r="D313" s="194" t="s">
        <v>55</v>
      </c>
      <c r="E313" s="195">
        <v>7690</v>
      </c>
      <c r="F313" s="195">
        <v>2</v>
      </c>
      <c r="G313" s="196" t="s">
        <v>56</v>
      </c>
      <c r="H313" s="196" t="s">
        <v>57</v>
      </c>
      <c r="I313" s="197" t="s">
        <v>54</v>
      </c>
      <c r="J313" s="63">
        <v>11414000</v>
      </c>
      <c r="K313" s="118">
        <v>5.4100000000000002E-2</v>
      </c>
      <c r="L313" s="119">
        <f t="shared" si="11"/>
        <v>12031000</v>
      </c>
      <c r="M313" s="106"/>
      <c r="N313" s="195"/>
      <c r="O313" s="63"/>
      <c r="P313" s="63"/>
      <c r="Q313" s="63"/>
      <c r="S313" s="117"/>
    </row>
    <row r="314" spans="1:21" ht="12.95" customHeight="1" x14ac:dyDescent="0.2">
      <c r="A314" s="237">
        <v>303</v>
      </c>
      <c r="B314" s="198" t="s">
        <v>414</v>
      </c>
      <c r="C314" s="198" t="s">
        <v>415</v>
      </c>
      <c r="D314" s="199" t="s">
        <v>58</v>
      </c>
      <c r="E314" s="200">
        <v>7690</v>
      </c>
      <c r="F314" s="200">
        <v>2</v>
      </c>
      <c r="G314" s="201" t="s">
        <v>59</v>
      </c>
      <c r="H314" s="201" t="s">
        <v>60</v>
      </c>
      <c r="I314" s="202" t="s">
        <v>54</v>
      </c>
      <c r="J314" s="71">
        <v>11414000</v>
      </c>
      <c r="K314" s="120">
        <v>6.4100000000000004E-2</v>
      </c>
      <c r="L314" s="121">
        <f t="shared" si="11"/>
        <v>12146000</v>
      </c>
      <c r="M314" s="74"/>
      <c r="N314" s="200">
        <f>ROUND((S314/L314),0)</f>
        <v>8</v>
      </c>
      <c r="O314" s="71">
        <f>L314*N314</f>
        <v>97168000</v>
      </c>
      <c r="P314" s="71">
        <f>+(J314+(J314*$P$10))*N314</f>
        <v>96251979.200000003</v>
      </c>
      <c r="Q314" s="71">
        <f>O314-P314</f>
        <v>916020.79999999702</v>
      </c>
      <c r="R314" s="203"/>
      <c r="S314" s="117">
        <v>96106920</v>
      </c>
      <c r="T314" s="175">
        <v>8</v>
      </c>
    </row>
    <row r="315" spans="1:21" ht="12.95" customHeight="1" x14ac:dyDescent="0.2">
      <c r="A315" s="237">
        <v>304</v>
      </c>
      <c r="B315" s="193" t="s">
        <v>416</v>
      </c>
      <c r="C315" s="193" t="s">
        <v>417</v>
      </c>
      <c r="D315" s="194" t="s">
        <v>51</v>
      </c>
      <c r="E315" s="195">
        <v>107711</v>
      </c>
      <c r="F315" s="195">
        <v>2</v>
      </c>
      <c r="G315" s="196" t="s">
        <v>52</v>
      </c>
      <c r="H315" s="196" t="s">
        <v>53</v>
      </c>
      <c r="I315" s="197" t="s">
        <v>54</v>
      </c>
      <c r="J315" s="63">
        <v>13464000</v>
      </c>
      <c r="K315" s="118">
        <v>5.4100000000000002E-2</v>
      </c>
      <c r="L315" s="119">
        <f t="shared" si="11"/>
        <v>14192000</v>
      </c>
      <c r="M315" s="106"/>
      <c r="N315" s="195"/>
      <c r="O315" s="63"/>
      <c r="P315" s="63"/>
      <c r="Q315" s="63"/>
      <c r="S315" s="117"/>
    </row>
    <row r="316" spans="1:21" ht="12.95" customHeight="1" x14ac:dyDescent="0.2">
      <c r="A316" s="237">
        <v>305</v>
      </c>
      <c r="B316" s="193" t="s">
        <v>416</v>
      </c>
      <c r="C316" s="193" t="s">
        <v>417</v>
      </c>
      <c r="D316" s="194" t="s">
        <v>55</v>
      </c>
      <c r="E316" s="195">
        <v>107711</v>
      </c>
      <c r="F316" s="195">
        <v>2</v>
      </c>
      <c r="G316" s="196" t="s">
        <v>56</v>
      </c>
      <c r="H316" s="196" t="s">
        <v>57</v>
      </c>
      <c r="I316" s="197" t="s">
        <v>54</v>
      </c>
      <c r="J316" s="63">
        <v>13586000</v>
      </c>
      <c r="K316" s="118">
        <v>5.4100000000000002E-2</v>
      </c>
      <c r="L316" s="119">
        <f t="shared" si="11"/>
        <v>14321000</v>
      </c>
      <c r="M316" s="106"/>
      <c r="N316" s="195"/>
      <c r="O316" s="63"/>
      <c r="P316" s="63"/>
      <c r="Q316" s="63"/>
      <c r="S316" s="117"/>
    </row>
    <row r="317" spans="1:21" ht="12.95" customHeight="1" x14ac:dyDescent="0.2">
      <c r="A317" s="237">
        <v>306</v>
      </c>
      <c r="B317" s="198" t="s">
        <v>416</v>
      </c>
      <c r="C317" s="198" t="s">
        <v>417</v>
      </c>
      <c r="D317" s="199" t="s">
        <v>58</v>
      </c>
      <c r="E317" s="200">
        <v>107711</v>
      </c>
      <c r="F317" s="200">
        <v>2</v>
      </c>
      <c r="G317" s="201" t="s">
        <v>59</v>
      </c>
      <c r="H317" s="201" t="s">
        <v>60</v>
      </c>
      <c r="I317" s="202" t="s">
        <v>54</v>
      </c>
      <c r="J317" s="71">
        <v>13586000</v>
      </c>
      <c r="K317" s="120">
        <v>6.4100000000000004E-2</v>
      </c>
      <c r="L317" s="121">
        <f t="shared" si="11"/>
        <v>14457000</v>
      </c>
      <c r="M317" s="74"/>
      <c r="N317" s="200">
        <f>ROUND((S317/L317),0)</f>
        <v>20</v>
      </c>
      <c r="O317" s="71">
        <f>L317*N317</f>
        <v>289140000</v>
      </c>
      <c r="P317" s="71">
        <f>+(J317+(J317*$P$10))*N317</f>
        <v>286420052</v>
      </c>
      <c r="Q317" s="71">
        <f>O317-P317</f>
        <v>2719948</v>
      </c>
      <c r="R317" s="203"/>
      <c r="S317" s="117">
        <v>290196360</v>
      </c>
      <c r="T317" s="175">
        <v>20</v>
      </c>
    </row>
    <row r="318" spans="1:21" ht="12.95" customHeight="1" x14ac:dyDescent="0.2">
      <c r="A318" s="237">
        <v>307</v>
      </c>
      <c r="B318" s="193" t="s">
        <v>418</v>
      </c>
      <c r="C318" s="193" t="s">
        <v>419</v>
      </c>
      <c r="D318" s="194" t="s">
        <v>51</v>
      </c>
      <c r="E318" s="195">
        <v>104847</v>
      </c>
      <c r="F318" s="195">
        <v>4</v>
      </c>
      <c r="G318" s="196" t="s">
        <v>52</v>
      </c>
      <c r="H318" s="196" t="s">
        <v>53</v>
      </c>
      <c r="I318" s="197" t="s">
        <v>54</v>
      </c>
      <c r="J318" s="63">
        <v>12506000</v>
      </c>
      <c r="K318" s="118">
        <v>5.4100000000000002E-2</v>
      </c>
      <c r="L318" s="119">
        <f t="shared" si="11"/>
        <v>13183000</v>
      </c>
      <c r="M318" s="106"/>
      <c r="N318" s="195"/>
      <c r="O318" s="63"/>
      <c r="P318" s="63"/>
      <c r="Q318" s="63"/>
      <c r="S318" s="117"/>
    </row>
    <row r="319" spans="1:21" ht="12.95" customHeight="1" x14ac:dyDescent="0.2">
      <c r="A319" s="237">
        <v>308</v>
      </c>
      <c r="B319" s="193" t="s">
        <v>418</v>
      </c>
      <c r="C319" s="193" t="s">
        <v>419</v>
      </c>
      <c r="D319" s="194" t="s">
        <v>55</v>
      </c>
      <c r="E319" s="195">
        <v>104847</v>
      </c>
      <c r="F319" s="195">
        <v>4</v>
      </c>
      <c r="G319" s="196" t="s">
        <v>56</v>
      </c>
      <c r="H319" s="196" t="s">
        <v>57</v>
      </c>
      <c r="I319" s="197" t="s">
        <v>54</v>
      </c>
      <c r="J319" s="63">
        <v>12620000</v>
      </c>
      <c r="K319" s="118">
        <v>5.4100000000000002E-2</v>
      </c>
      <c r="L319" s="119">
        <f t="shared" si="11"/>
        <v>13303000</v>
      </c>
      <c r="M319" s="106"/>
      <c r="N319" s="195"/>
      <c r="O319" s="63"/>
      <c r="P319" s="63"/>
      <c r="Q319" s="63"/>
      <c r="S319" s="117"/>
    </row>
    <row r="320" spans="1:21" ht="12.95" customHeight="1" x14ac:dyDescent="0.2">
      <c r="A320" s="237">
        <v>309</v>
      </c>
      <c r="B320" s="198" t="s">
        <v>418</v>
      </c>
      <c r="C320" s="198" t="s">
        <v>419</v>
      </c>
      <c r="D320" s="199" t="s">
        <v>58</v>
      </c>
      <c r="E320" s="200">
        <v>104847</v>
      </c>
      <c r="F320" s="200">
        <v>4</v>
      </c>
      <c r="G320" s="201" t="s">
        <v>59</v>
      </c>
      <c r="H320" s="201" t="s">
        <v>60</v>
      </c>
      <c r="I320" s="202" t="s">
        <v>54</v>
      </c>
      <c r="J320" s="71">
        <v>12620000</v>
      </c>
      <c r="K320" s="120">
        <v>6.4100000000000004E-2</v>
      </c>
      <c r="L320" s="121">
        <f t="shared" si="11"/>
        <v>13429000</v>
      </c>
      <c r="M320" s="74"/>
      <c r="N320" s="200">
        <f>ROUND((S320/L320),0)</f>
        <v>0</v>
      </c>
      <c r="O320" s="71">
        <f>L320*N320</f>
        <v>0</v>
      </c>
      <c r="P320" s="71">
        <f>+(J320+(J320*$P$10))*N320</f>
        <v>0</v>
      </c>
      <c r="Q320" s="71">
        <f>O320-P320</f>
        <v>0</v>
      </c>
      <c r="R320" s="203"/>
      <c r="S320" s="117">
        <v>0</v>
      </c>
      <c r="T320" s="175">
        <v>0</v>
      </c>
      <c r="U320" s="175" t="s">
        <v>218</v>
      </c>
    </row>
    <row r="321" spans="1:20" ht="12.95" customHeight="1" x14ac:dyDescent="0.2">
      <c r="A321" s="237">
        <v>310</v>
      </c>
      <c r="B321" s="193" t="s">
        <v>420</v>
      </c>
      <c r="C321" s="193" t="s">
        <v>421</v>
      </c>
      <c r="D321" s="194" t="s">
        <v>51</v>
      </c>
      <c r="E321" s="195">
        <v>106402</v>
      </c>
      <c r="F321" s="195">
        <v>4</v>
      </c>
      <c r="G321" s="196" t="s">
        <v>52</v>
      </c>
      <c r="H321" s="196" t="s">
        <v>53</v>
      </c>
      <c r="I321" s="197" t="s">
        <v>54</v>
      </c>
      <c r="J321" s="63">
        <v>12376000</v>
      </c>
      <c r="K321" s="118">
        <v>5.4100000000000002E-2</v>
      </c>
      <c r="L321" s="119">
        <f t="shared" si="11"/>
        <v>13046000</v>
      </c>
      <c r="M321" s="106"/>
      <c r="N321" s="195"/>
      <c r="O321" s="63"/>
      <c r="P321" s="63"/>
      <c r="Q321" s="63"/>
      <c r="S321" s="117"/>
    </row>
    <row r="322" spans="1:20" ht="12.95" customHeight="1" x14ac:dyDescent="0.2">
      <c r="A322" s="237">
        <v>311</v>
      </c>
      <c r="B322" s="193" t="s">
        <v>420</v>
      </c>
      <c r="C322" s="193" t="s">
        <v>421</v>
      </c>
      <c r="D322" s="194" t="s">
        <v>55</v>
      </c>
      <c r="E322" s="195">
        <v>106402</v>
      </c>
      <c r="F322" s="195">
        <v>4</v>
      </c>
      <c r="G322" s="196" t="s">
        <v>56</v>
      </c>
      <c r="H322" s="196" t="s">
        <v>57</v>
      </c>
      <c r="I322" s="197" t="s">
        <v>54</v>
      </c>
      <c r="J322" s="63">
        <v>12488000</v>
      </c>
      <c r="K322" s="118">
        <v>5.4100000000000002E-2</v>
      </c>
      <c r="L322" s="119">
        <f t="shared" si="11"/>
        <v>13164000</v>
      </c>
      <c r="M322" s="106"/>
      <c r="N322" s="195"/>
      <c r="O322" s="63"/>
      <c r="P322" s="63"/>
      <c r="Q322" s="63"/>
      <c r="S322" s="117"/>
    </row>
    <row r="323" spans="1:20" ht="12.95" customHeight="1" x14ac:dyDescent="0.2">
      <c r="A323" s="237">
        <v>312</v>
      </c>
      <c r="B323" s="198" t="s">
        <v>420</v>
      </c>
      <c r="C323" s="198" t="s">
        <v>421</v>
      </c>
      <c r="D323" s="199" t="s">
        <v>58</v>
      </c>
      <c r="E323" s="200">
        <v>106402</v>
      </c>
      <c r="F323" s="200">
        <v>4</v>
      </c>
      <c r="G323" s="201" t="s">
        <v>59</v>
      </c>
      <c r="H323" s="201" t="s">
        <v>60</v>
      </c>
      <c r="I323" s="202" t="s">
        <v>54</v>
      </c>
      <c r="J323" s="71">
        <v>12488000</v>
      </c>
      <c r="K323" s="120">
        <v>6.4100000000000004E-2</v>
      </c>
      <c r="L323" s="121">
        <f t="shared" si="11"/>
        <v>13288000</v>
      </c>
      <c r="M323" s="74"/>
      <c r="N323" s="200">
        <f>ROUND((S323/L323),0)</f>
        <v>12</v>
      </c>
      <c r="O323" s="71">
        <f>L323*N323</f>
        <v>159456000</v>
      </c>
      <c r="P323" s="71">
        <f>+(J323+(J323*$P$10))*N323</f>
        <v>157963209.60000002</v>
      </c>
      <c r="Q323" s="71">
        <f>O323-P323</f>
        <v>1492790.3999999762</v>
      </c>
      <c r="R323" s="203"/>
      <c r="S323" s="117">
        <v>159345280</v>
      </c>
      <c r="T323" s="175">
        <v>12</v>
      </c>
    </row>
    <row r="324" spans="1:20" ht="12.95" customHeight="1" x14ac:dyDescent="0.2">
      <c r="A324" s="237">
        <v>313</v>
      </c>
      <c r="B324" s="193" t="s">
        <v>422</v>
      </c>
      <c r="C324" s="193" t="s">
        <v>423</v>
      </c>
      <c r="D324" s="194" t="s">
        <v>51</v>
      </c>
      <c r="E324" s="195">
        <v>106537</v>
      </c>
      <c r="F324" s="195">
        <v>4</v>
      </c>
      <c r="G324" s="196" t="s">
        <v>52</v>
      </c>
      <c r="H324" s="196" t="s">
        <v>53</v>
      </c>
      <c r="I324" s="197" t="s">
        <v>54</v>
      </c>
      <c r="J324" s="63">
        <v>11787000</v>
      </c>
      <c r="K324" s="118">
        <v>5.4100000000000002E-2</v>
      </c>
      <c r="L324" s="119">
        <f t="shared" si="11"/>
        <v>12425000</v>
      </c>
      <c r="M324" s="106"/>
      <c r="N324" s="195"/>
      <c r="O324" s="63"/>
      <c r="P324" s="63"/>
      <c r="Q324" s="63"/>
      <c r="S324" s="117"/>
    </row>
    <row r="325" spans="1:20" ht="12.95" customHeight="1" x14ac:dyDescent="0.2">
      <c r="A325" s="237">
        <v>314</v>
      </c>
      <c r="B325" s="193" t="s">
        <v>422</v>
      </c>
      <c r="C325" s="193" t="s">
        <v>423</v>
      </c>
      <c r="D325" s="194" t="s">
        <v>55</v>
      </c>
      <c r="E325" s="195">
        <v>106537</v>
      </c>
      <c r="F325" s="195">
        <v>4</v>
      </c>
      <c r="G325" s="196" t="s">
        <v>56</v>
      </c>
      <c r="H325" s="196" t="s">
        <v>57</v>
      </c>
      <c r="I325" s="197" t="s">
        <v>54</v>
      </c>
      <c r="J325" s="63">
        <v>11894000</v>
      </c>
      <c r="K325" s="118">
        <v>5.4100000000000002E-2</v>
      </c>
      <c r="L325" s="119">
        <f t="shared" si="11"/>
        <v>12537000</v>
      </c>
      <c r="M325" s="106"/>
      <c r="N325" s="195"/>
      <c r="O325" s="63"/>
      <c r="P325" s="63"/>
      <c r="Q325" s="63"/>
      <c r="S325" s="117"/>
    </row>
    <row r="326" spans="1:20" ht="12.95" customHeight="1" x14ac:dyDescent="0.2">
      <c r="A326" s="237">
        <v>315</v>
      </c>
      <c r="B326" s="198" t="s">
        <v>422</v>
      </c>
      <c r="C326" s="198" t="s">
        <v>423</v>
      </c>
      <c r="D326" s="199" t="s">
        <v>58</v>
      </c>
      <c r="E326" s="200">
        <v>106537</v>
      </c>
      <c r="F326" s="200">
        <v>4</v>
      </c>
      <c r="G326" s="201" t="s">
        <v>59</v>
      </c>
      <c r="H326" s="201" t="s">
        <v>60</v>
      </c>
      <c r="I326" s="202" t="s">
        <v>54</v>
      </c>
      <c r="J326" s="71">
        <v>11894000</v>
      </c>
      <c r="K326" s="120">
        <v>6.4100000000000004E-2</v>
      </c>
      <c r="L326" s="121">
        <f t="shared" si="11"/>
        <v>12656000</v>
      </c>
      <c r="M326" s="74"/>
      <c r="N326" s="200">
        <f>ROUND((S326/L326),0)</f>
        <v>10</v>
      </c>
      <c r="O326" s="71">
        <f>L326*N326</f>
        <v>126560000</v>
      </c>
      <c r="P326" s="71">
        <f>+(J326+(J326*$P$10))*N326</f>
        <v>125374654</v>
      </c>
      <c r="Q326" s="71">
        <f>O326-P326</f>
        <v>1185346</v>
      </c>
      <c r="R326" s="203"/>
      <c r="S326" s="117">
        <v>125958900</v>
      </c>
      <c r="T326" s="175">
        <v>10</v>
      </c>
    </row>
    <row r="327" spans="1:20" ht="12.95" customHeight="1" x14ac:dyDescent="0.2">
      <c r="A327" s="237">
        <v>316</v>
      </c>
      <c r="B327" s="193" t="s">
        <v>424</v>
      </c>
      <c r="C327" s="193" t="s">
        <v>425</v>
      </c>
      <c r="D327" s="194" t="s">
        <v>51</v>
      </c>
      <c r="E327" s="195">
        <v>106354</v>
      </c>
      <c r="F327" s="195">
        <v>4</v>
      </c>
      <c r="G327" s="196" t="s">
        <v>52</v>
      </c>
      <c r="H327" s="196" t="s">
        <v>53</v>
      </c>
      <c r="I327" s="197" t="s">
        <v>54</v>
      </c>
      <c r="J327" s="63">
        <v>11685000</v>
      </c>
      <c r="K327" s="118">
        <v>5.4100000000000002E-2</v>
      </c>
      <c r="L327" s="119">
        <f t="shared" si="11"/>
        <v>12317000</v>
      </c>
      <c r="M327" s="106"/>
      <c r="N327" s="195"/>
      <c r="O327" s="63"/>
      <c r="P327" s="63"/>
      <c r="Q327" s="63"/>
      <c r="S327" s="117"/>
    </row>
    <row r="328" spans="1:20" ht="12.95" customHeight="1" x14ac:dyDescent="0.2">
      <c r="A328" s="237">
        <v>317</v>
      </c>
      <c r="B328" s="193" t="s">
        <v>424</v>
      </c>
      <c r="C328" s="193" t="s">
        <v>425</v>
      </c>
      <c r="D328" s="194" t="s">
        <v>55</v>
      </c>
      <c r="E328" s="195">
        <v>106354</v>
      </c>
      <c r="F328" s="195">
        <v>4</v>
      </c>
      <c r="G328" s="196" t="s">
        <v>56</v>
      </c>
      <c r="H328" s="196" t="s">
        <v>57</v>
      </c>
      <c r="I328" s="197" t="s">
        <v>54</v>
      </c>
      <c r="J328" s="63">
        <v>11791000</v>
      </c>
      <c r="K328" s="118">
        <v>5.4100000000000002E-2</v>
      </c>
      <c r="L328" s="119">
        <f t="shared" si="11"/>
        <v>12429000</v>
      </c>
      <c r="M328" s="106"/>
      <c r="N328" s="195"/>
      <c r="O328" s="63"/>
      <c r="P328" s="63"/>
      <c r="Q328" s="63"/>
      <c r="S328" s="117"/>
    </row>
    <row r="329" spans="1:20" ht="12.95" customHeight="1" x14ac:dyDescent="0.2">
      <c r="A329" s="237">
        <v>318</v>
      </c>
      <c r="B329" s="198" t="s">
        <v>424</v>
      </c>
      <c r="C329" s="198" t="s">
        <v>425</v>
      </c>
      <c r="D329" s="199" t="s">
        <v>58</v>
      </c>
      <c r="E329" s="200">
        <v>106354</v>
      </c>
      <c r="F329" s="200">
        <v>4</v>
      </c>
      <c r="G329" s="201" t="s">
        <v>59</v>
      </c>
      <c r="H329" s="201" t="s">
        <v>60</v>
      </c>
      <c r="I329" s="202" t="s">
        <v>54</v>
      </c>
      <c r="J329" s="71">
        <v>11791000</v>
      </c>
      <c r="K329" s="120">
        <v>6.4100000000000004E-2</v>
      </c>
      <c r="L329" s="121">
        <f t="shared" si="11"/>
        <v>12547000</v>
      </c>
      <c r="M329" s="74"/>
      <c r="N329" s="200">
        <f>ROUND((S329/L329),0)</f>
        <v>20</v>
      </c>
      <c r="O329" s="71">
        <f>L329*N329</f>
        <v>250940000</v>
      </c>
      <c r="P329" s="71">
        <f>+(J329+(J329*$P$10))*N329</f>
        <v>248577862</v>
      </c>
      <c r="Q329" s="71">
        <f>O329-P329</f>
        <v>2362138</v>
      </c>
      <c r="R329" s="203"/>
      <c r="S329" s="117">
        <v>250679180</v>
      </c>
      <c r="T329" s="175">
        <v>20</v>
      </c>
    </row>
    <row r="330" spans="1:20" ht="12.95" customHeight="1" x14ac:dyDescent="0.2">
      <c r="A330" s="237">
        <v>319</v>
      </c>
      <c r="B330" s="193" t="s">
        <v>426</v>
      </c>
      <c r="C330" s="193" t="s">
        <v>427</v>
      </c>
      <c r="D330" s="194" t="s">
        <v>51</v>
      </c>
      <c r="E330" s="195">
        <v>105875</v>
      </c>
      <c r="F330" s="195">
        <v>4</v>
      </c>
      <c r="G330" s="196" t="s">
        <v>52</v>
      </c>
      <c r="H330" s="196" t="s">
        <v>53</v>
      </c>
      <c r="I330" s="197" t="s">
        <v>54</v>
      </c>
      <c r="J330" s="63">
        <v>15888000</v>
      </c>
      <c r="K330" s="118">
        <v>5.4100000000000002E-2</v>
      </c>
      <c r="L330" s="119">
        <f t="shared" si="11"/>
        <v>16748000</v>
      </c>
      <c r="M330" s="106"/>
      <c r="N330" s="195"/>
      <c r="O330" s="63"/>
      <c r="P330" s="63"/>
      <c r="Q330" s="63"/>
      <c r="S330" s="117"/>
    </row>
    <row r="331" spans="1:20" ht="12.95" customHeight="1" x14ac:dyDescent="0.2">
      <c r="A331" s="237">
        <v>320</v>
      </c>
      <c r="B331" s="193" t="s">
        <v>426</v>
      </c>
      <c r="C331" s="193" t="s">
        <v>427</v>
      </c>
      <c r="D331" s="194" t="s">
        <v>55</v>
      </c>
      <c r="E331" s="195">
        <v>105875</v>
      </c>
      <c r="F331" s="195">
        <v>4</v>
      </c>
      <c r="G331" s="196" t="s">
        <v>56</v>
      </c>
      <c r="H331" s="196" t="s">
        <v>57</v>
      </c>
      <c r="I331" s="197" t="s">
        <v>54</v>
      </c>
      <c r="J331" s="63">
        <v>16032000</v>
      </c>
      <c r="K331" s="118">
        <v>5.4100000000000002E-2</v>
      </c>
      <c r="L331" s="119">
        <f t="shared" si="11"/>
        <v>16899000</v>
      </c>
      <c r="M331" s="106"/>
      <c r="N331" s="195"/>
      <c r="O331" s="63"/>
      <c r="P331" s="63"/>
      <c r="Q331" s="63"/>
      <c r="S331" s="117"/>
    </row>
    <row r="332" spans="1:20" ht="12.95" customHeight="1" x14ac:dyDescent="0.2">
      <c r="A332" s="237">
        <v>321</v>
      </c>
      <c r="B332" s="198" t="s">
        <v>426</v>
      </c>
      <c r="C332" s="198" t="s">
        <v>427</v>
      </c>
      <c r="D332" s="199" t="s">
        <v>58</v>
      </c>
      <c r="E332" s="200">
        <v>105875</v>
      </c>
      <c r="F332" s="200">
        <v>4</v>
      </c>
      <c r="G332" s="201" t="s">
        <v>59</v>
      </c>
      <c r="H332" s="201" t="s">
        <v>60</v>
      </c>
      <c r="I332" s="202" t="s">
        <v>54</v>
      </c>
      <c r="J332" s="71">
        <v>16032000</v>
      </c>
      <c r="K332" s="120">
        <v>6.4100000000000004E-2</v>
      </c>
      <c r="L332" s="121">
        <f t="shared" si="11"/>
        <v>17060000</v>
      </c>
      <c r="M332" s="74"/>
      <c r="N332" s="200">
        <f>ROUND((S332/L332),0)</f>
        <v>10</v>
      </c>
      <c r="O332" s="71">
        <f>L332*N332</f>
        <v>170600000</v>
      </c>
      <c r="P332" s="71">
        <f>+(J332+(J332*$P$10))*N332</f>
        <v>168993312</v>
      </c>
      <c r="Q332" s="71">
        <f>O332-P332</f>
        <v>1606688</v>
      </c>
      <c r="R332" s="203"/>
      <c r="S332" s="117">
        <v>171222160</v>
      </c>
      <c r="T332" s="175">
        <v>10</v>
      </c>
    </row>
    <row r="333" spans="1:20" ht="12.95" customHeight="1" x14ac:dyDescent="0.2">
      <c r="A333" s="237">
        <v>322</v>
      </c>
      <c r="B333" s="193"/>
      <c r="C333" s="193"/>
      <c r="D333" s="194"/>
      <c r="E333" s="195"/>
      <c r="F333" s="195"/>
      <c r="G333" s="196"/>
      <c r="H333" s="196"/>
      <c r="I333" s="197"/>
      <c r="J333" s="63"/>
      <c r="K333" s="118"/>
      <c r="L333" s="119"/>
      <c r="M333" s="106"/>
      <c r="N333" s="195"/>
      <c r="O333" s="63"/>
      <c r="P333" s="63"/>
      <c r="Q333" s="63"/>
      <c r="S333" s="117"/>
    </row>
    <row r="334" spans="1:20" ht="12.95" customHeight="1" x14ac:dyDescent="0.2">
      <c r="A334" s="237">
        <v>323</v>
      </c>
      <c r="B334" s="193"/>
      <c r="C334" s="204" t="s">
        <v>156</v>
      </c>
      <c r="D334" s="194"/>
      <c r="E334" s="205"/>
      <c r="F334" s="205"/>
      <c r="G334" s="206"/>
      <c r="H334" s="206"/>
      <c r="I334" s="207"/>
      <c r="J334" s="63"/>
      <c r="K334" s="118" t="s">
        <v>211</v>
      </c>
      <c r="L334" s="119"/>
      <c r="M334" s="106"/>
      <c r="N334" s="205"/>
      <c r="O334" s="63"/>
      <c r="P334" s="63"/>
      <c r="Q334" s="63"/>
      <c r="S334" s="117"/>
    </row>
    <row r="335" spans="1:20" ht="12.95" customHeight="1" x14ac:dyDescent="0.2">
      <c r="A335" s="237">
        <v>324</v>
      </c>
      <c r="B335" s="193" t="s">
        <v>428</v>
      </c>
      <c r="C335" s="193" t="s">
        <v>429</v>
      </c>
      <c r="D335" s="194" t="s">
        <v>51</v>
      </c>
      <c r="E335" s="195">
        <v>52283</v>
      </c>
      <c r="F335" s="195">
        <v>8</v>
      </c>
      <c r="G335" s="196" t="s">
        <v>52</v>
      </c>
      <c r="H335" s="196" t="s">
        <v>53</v>
      </c>
      <c r="I335" s="197" t="s">
        <v>54</v>
      </c>
      <c r="J335" s="63">
        <v>18523000</v>
      </c>
      <c r="K335" s="118">
        <v>5.4100000000000002E-2</v>
      </c>
      <c r="L335" s="119">
        <f t="shared" ref="L335:L349" si="12">+ROUND((J335*K335)+J335,-3)</f>
        <v>19525000</v>
      </c>
      <c r="M335" s="106"/>
      <c r="N335" s="195"/>
      <c r="O335" s="63"/>
      <c r="P335" s="63"/>
      <c r="Q335" s="63"/>
      <c r="S335" s="117"/>
    </row>
    <row r="336" spans="1:20" ht="12.95" customHeight="1" x14ac:dyDescent="0.2">
      <c r="A336" s="237">
        <v>325</v>
      </c>
      <c r="B336" s="193" t="s">
        <v>428</v>
      </c>
      <c r="C336" s="193" t="s">
        <v>429</v>
      </c>
      <c r="D336" s="194" t="s">
        <v>55</v>
      </c>
      <c r="E336" s="195">
        <v>52283</v>
      </c>
      <c r="F336" s="195">
        <v>8</v>
      </c>
      <c r="G336" s="196" t="s">
        <v>56</v>
      </c>
      <c r="H336" s="196" t="s">
        <v>57</v>
      </c>
      <c r="I336" s="197" t="s">
        <v>54</v>
      </c>
      <c r="J336" s="63">
        <v>18691000</v>
      </c>
      <c r="K336" s="118">
        <v>5.4100000000000002E-2</v>
      </c>
      <c r="L336" s="119">
        <f t="shared" si="12"/>
        <v>19702000</v>
      </c>
      <c r="M336" s="106"/>
      <c r="N336" s="195"/>
      <c r="O336" s="63"/>
      <c r="P336" s="63"/>
      <c r="Q336" s="63"/>
      <c r="S336" s="117"/>
    </row>
    <row r="337" spans="1:20" ht="12.95" customHeight="1" x14ac:dyDescent="0.2">
      <c r="A337" s="237">
        <v>326</v>
      </c>
      <c r="B337" s="198" t="s">
        <v>428</v>
      </c>
      <c r="C337" s="198" t="s">
        <v>429</v>
      </c>
      <c r="D337" s="199" t="s">
        <v>58</v>
      </c>
      <c r="E337" s="200">
        <v>52283</v>
      </c>
      <c r="F337" s="200">
        <v>8</v>
      </c>
      <c r="G337" s="201" t="s">
        <v>59</v>
      </c>
      <c r="H337" s="201" t="s">
        <v>60</v>
      </c>
      <c r="I337" s="202" t="s">
        <v>54</v>
      </c>
      <c r="J337" s="71">
        <v>18691000</v>
      </c>
      <c r="K337" s="120">
        <v>6.4100000000000004E-2</v>
      </c>
      <c r="L337" s="121">
        <f t="shared" si="12"/>
        <v>19889000</v>
      </c>
      <c r="M337" s="74"/>
      <c r="N337" s="200">
        <v>1</v>
      </c>
      <c r="O337" s="71">
        <f>L337*N337</f>
        <v>19889000</v>
      </c>
      <c r="P337" s="71">
        <f>+(J337+(J337*$P$10))*N337</f>
        <v>19702183.100000001</v>
      </c>
      <c r="Q337" s="71">
        <f>O337-P337</f>
        <v>186816.89999999851</v>
      </c>
      <c r="R337" s="203"/>
      <c r="S337" s="117">
        <v>8330845</v>
      </c>
      <c r="T337" s="175">
        <v>1</v>
      </c>
    </row>
    <row r="338" spans="1:20" ht="12.95" customHeight="1" x14ac:dyDescent="0.2">
      <c r="A338" s="237">
        <v>327</v>
      </c>
      <c r="B338" s="193" t="s">
        <v>430</v>
      </c>
      <c r="C338" s="193" t="s">
        <v>431</v>
      </c>
      <c r="D338" s="194" t="s">
        <v>51</v>
      </c>
      <c r="E338" s="195">
        <v>108835</v>
      </c>
      <c r="F338" s="195">
        <v>2</v>
      </c>
      <c r="G338" s="196" t="s">
        <v>52</v>
      </c>
      <c r="H338" s="196" t="s">
        <v>53</v>
      </c>
      <c r="I338" s="197" t="s">
        <v>54</v>
      </c>
      <c r="J338" s="63">
        <v>5886000</v>
      </c>
      <c r="K338" s="118">
        <v>5.4100000000000002E-2</v>
      </c>
      <c r="L338" s="119">
        <f t="shared" si="12"/>
        <v>6204000</v>
      </c>
      <c r="M338" s="106"/>
      <c r="N338" s="195"/>
      <c r="O338" s="63"/>
      <c r="P338" s="63"/>
      <c r="Q338" s="63"/>
      <c r="S338" s="117"/>
    </row>
    <row r="339" spans="1:20" ht="12.95" customHeight="1" x14ac:dyDescent="0.2">
      <c r="A339" s="237">
        <v>328</v>
      </c>
      <c r="B339" s="193" t="s">
        <v>430</v>
      </c>
      <c r="C339" s="193" t="s">
        <v>431</v>
      </c>
      <c r="D339" s="194" t="s">
        <v>55</v>
      </c>
      <c r="E339" s="195">
        <v>108835</v>
      </c>
      <c r="F339" s="195">
        <v>2</v>
      </c>
      <c r="G339" s="196" t="s">
        <v>56</v>
      </c>
      <c r="H339" s="196" t="s">
        <v>57</v>
      </c>
      <c r="I339" s="197" t="s">
        <v>54</v>
      </c>
      <c r="J339" s="63">
        <v>5940000</v>
      </c>
      <c r="K339" s="118">
        <v>5.4100000000000002E-2</v>
      </c>
      <c r="L339" s="119">
        <f t="shared" si="12"/>
        <v>6261000</v>
      </c>
      <c r="M339" s="106"/>
      <c r="N339" s="195"/>
      <c r="O339" s="63"/>
      <c r="P339" s="63"/>
      <c r="Q339" s="63"/>
      <c r="S339" s="117"/>
    </row>
    <row r="340" spans="1:20" ht="12.95" customHeight="1" x14ac:dyDescent="0.2">
      <c r="A340" s="237">
        <v>329</v>
      </c>
      <c r="B340" s="198" t="s">
        <v>430</v>
      </c>
      <c r="C340" s="198" t="s">
        <v>431</v>
      </c>
      <c r="D340" s="199" t="s">
        <v>58</v>
      </c>
      <c r="E340" s="200">
        <v>108835</v>
      </c>
      <c r="F340" s="200">
        <v>2</v>
      </c>
      <c r="G340" s="201" t="s">
        <v>59</v>
      </c>
      <c r="H340" s="201" t="s">
        <v>60</v>
      </c>
      <c r="I340" s="202" t="s">
        <v>54</v>
      </c>
      <c r="J340" s="71">
        <v>5940000</v>
      </c>
      <c r="K340" s="120">
        <v>6.4100000000000004E-2</v>
      </c>
      <c r="L340" s="121">
        <f t="shared" si="12"/>
        <v>6321000</v>
      </c>
      <c r="M340" s="74"/>
      <c r="N340" s="200">
        <f>ROUND((S340/L340),0)</f>
        <v>29</v>
      </c>
      <c r="O340" s="71">
        <f>L340*N340</f>
        <v>183309000</v>
      </c>
      <c r="P340" s="71">
        <f>+(J340+(J340*$P$10))*N340</f>
        <v>181579266</v>
      </c>
      <c r="Q340" s="71">
        <f>O340-P340</f>
        <v>1729734</v>
      </c>
      <c r="R340" s="203"/>
      <c r="S340" s="117">
        <v>186186969</v>
      </c>
      <c r="T340" s="175">
        <v>32</v>
      </c>
    </row>
    <row r="341" spans="1:20" ht="12.95" customHeight="1" x14ac:dyDescent="0.2">
      <c r="A341" s="237">
        <v>330</v>
      </c>
      <c r="B341" s="193" t="s">
        <v>432</v>
      </c>
      <c r="C341" s="193" t="s">
        <v>433</v>
      </c>
      <c r="D341" s="194" t="s">
        <v>51</v>
      </c>
      <c r="E341" s="195">
        <v>90826</v>
      </c>
      <c r="F341" s="195">
        <v>4</v>
      </c>
      <c r="G341" s="196" t="s">
        <v>52</v>
      </c>
      <c r="H341" s="196" t="s">
        <v>53</v>
      </c>
      <c r="I341" s="197" t="s">
        <v>54</v>
      </c>
      <c r="J341" s="63">
        <v>13568000</v>
      </c>
      <c r="K341" s="118">
        <v>5.4100000000000002E-2</v>
      </c>
      <c r="L341" s="119">
        <f t="shared" si="12"/>
        <v>14302000</v>
      </c>
      <c r="M341" s="106"/>
      <c r="N341" s="195"/>
      <c r="O341" s="63"/>
      <c r="P341" s="63"/>
      <c r="Q341" s="63"/>
      <c r="S341" s="117"/>
    </row>
    <row r="342" spans="1:20" ht="12.95" customHeight="1" x14ac:dyDescent="0.2">
      <c r="A342" s="237">
        <v>331</v>
      </c>
      <c r="B342" s="193" t="s">
        <v>432</v>
      </c>
      <c r="C342" s="193" t="s">
        <v>433</v>
      </c>
      <c r="D342" s="194" t="s">
        <v>55</v>
      </c>
      <c r="E342" s="195">
        <v>90826</v>
      </c>
      <c r="F342" s="195">
        <v>4</v>
      </c>
      <c r="G342" s="196" t="s">
        <v>56</v>
      </c>
      <c r="H342" s="196" t="s">
        <v>57</v>
      </c>
      <c r="I342" s="197" t="s">
        <v>54</v>
      </c>
      <c r="J342" s="63">
        <v>13691000</v>
      </c>
      <c r="K342" s="118">
        <v>5.4100000000000002E-2</v>
      </c>
      <c r="L342" s="119">
        <f t="shared" si="12"/>
        <v>14432000</v>
      </c>
      <c r="M342" s="106"/>
      <c r="N342" s="195"/>
      <c r="O342" s="63"/>
      <c r="P342" s="63"/>
      <c r="Q342" s="63"/>
      <c r="S342" s="117"/>
    </row>
    <row r="343" spans="1:20" ht="12.95" customHeight="1" x14ac:dyDescent="0.2">
      <c r="A343" s="237">
        <v>332</v>
      </c>
      <c r="B343" s="198" t="s">
        <v>432</v>
      </c>
      <c r="C343" s="198" t="s">
        <v>433</v>
      </c>
      <c r="D343" s="199" t="s">
        <v>58</v>
      </c>
      <c r="E343" s="200">
        <v>90826</v>
      </c>
      <c r="F343" s="200">
        <v>4</v>
      </c>
      <c r="G343" s="201" t="s">
        <v>59</v>
      </c>
      <c r="H343" s="201" t="s">
        <v>60</v>
      </c>
      <c r="I343" s="202" t="s">
        <v>54</v>
      </c>
      <c r="J343" s="71">
        <v>13691000</v>
      </c>
      <c r="K343" s="120">
        <v>6.4100000000000004E-2</v>
      </c>
      <c r="L343" s="121">
        <f t="shared" si="12"/>
        <v>14569000</v>
      </c>
      <c r="M343" s="74"/>
      <c r="N343" s="200">
        <f>ROUND((S343/L343),0)</f>
        <v>14</v>
      </c>
      <c r="O343" s="71">
        <f>L343*N343</f>
        <v>203966000</v>
      </c>
      <c r="P343" s="71">
        <f>+(J343+(J343*$P$10))*N343</f>
        <v>202043563.40000001</v>
      </c>
      <c r="Q343" s="71">
        <f>O343-P343</f>
        <v>1922436.599999994</v>
      </c>
      <c r="R343" s="203"/>
      <c r="S343" s="117">
        <v>198651577</v>
      </c>
      <c r="T343" s="175">
        <v>16</v>
      </c>
    </row>
    <row r="344" spans="1:20" ht="12.95" customHeight="1" x14ac:dyDescent="0.2">
      <c r="A344" s="237">
        <v>333</v>
      </c>
      <c r="B344" s="193" t="s">
        <v>434</v>
      </c>
      <c r="C344" s="193" t="s">
        <v>435</v>
      </c>
      <c r="D344" s="194" t="s">
        <v>51</v>
      </c>
      <c r="E344" s="195">
        <v>1010</v>
      </c>
      <c r="F344" s="195">
        <v>4</v>
      </c>
      <c r="G344" s="196" t="s">
        <v>52</v>
      </c>
      <c r="H344" s="196" t="s">
        <v>53</v>
      </c>
      <c r="I344" s="197" t="s">
        <v>54</v>
      </c>
      <c r="J344" s="63">
        <v>13568000</v>
      </c>
      <c r="K344" s="118">
        <v>5.4100000000000002E-2</v>
      </c>
      <c r="L344" s="119">
        <f t="shared" si="12"/>
        <v>14302000</v>
      </c>
      <c r="M344" s="106"/>
      <c r="N344" s="195"/>
      <c r="O344" s="63"/>
      <c r="P344" s="63"/>
      <c r="Q344" s="63"/>
      <c r="S344" s="117"/>
    </row>
    <row r="345" spans="1:20" ht="12.95" customHeight="1" x14ac:dyDescent="0.2">
      <c r="A345" s="237">
        <v>334</v>
      </c>
      <c r="B345" s="193" t="s">
        <v>434</v>
      </c>
      <c r="C345" s="193" t="s">
        <v>435</v>
      </c>
      <c r="D345" s="194" t="s">
        <v>55</v>
      </c>
      <c r="E345" s="195">
        <v>1010</v>
      </c>
      <c r="F345" s="195">
        <v>4</v>
      </c>
      <c r="G345" s="196" t="s">
        <v>56</v>
      </c>
      <c r="H345" s="196" t="s">
        <v>57</v>
      </c>
      <c r="I345" s="197" t="s">
        <v>54</v>
      </c>
      <c r="J345" s="63">
        <v>13691000</v>
      </c>
      <c r="K345" s="118">
        <v>5.4100000000000002E-2</v>
      </c>
      <c r="L345" s="119">
        <f t="shared" si="12"/>
        <v>14432000</v>
      </c>
      <c r="M345" s="106"/>
      <c r="N345" s="195"/>
      <c r="O345" s="63"/>
      <c r="P345" s="63"/>
      <c r="Q345" s="63"/>
      <c r="S345" s="117"/>
    </row>
    <row r="346" spans="1:20" ht="12.95" customHeight="1" x14ac:dyDescent="0.2">
      <c r="A346" s="237">
        <v>335</v>
      </c>
      <c r="B346" s="198" t="s">
        <v>434</v>
      </c>
      <c r="C346" s="198" t="s">
        <v>435</v>
      </c>
      <c r="D346" s="199" t="s">
        <v>58</v>
      </c>
      <c r="E346" s="200">
        <v>1010</v>
      </c>
      <c r="F346" s="200">
        <v>4</v>
      </c>
      <c r="G346" s="201" t="s">
        <v>59</v>
      </c>
      <c r="H346" s="201" t="s">
        <v>60</v>
      </c>
      <c r="I346" s="202" t="s">
        <v>54</v>
      </c>
      <c r="J346" s="71">
        <v>13691000</v>
      </c>
      <c r="K346" s="120">
        <v>6.4100000000000004E-2</v>
      </c>
      <c r="L346" s="121">
        <f t="shared" si="12"/>
        <v>14569000</v>
      </c>
      <c r="M346" s="74"/>
      <c r="N346" s="200">
        <f>ROUND((S346/L346),0)</f>
        <v>13</v>
      </c>
      <c r="O346" s="71">
        <f>L346*N346</f>
        <v>189397000</v>
      </c>
      <c r="P346" s="71">
        <f>+(J346+(J346*$P$10))*N346</f>
        <v>187611880.29999998</v>
      </c>
      <c r="Q346" s="71">
        <f>O346-P346</f>
        <v>1785119.7000000179</v>
      </c>
      <c r="R346" s="203"/>
      <c r="S346" s="117">
        <v>191085321</v>
      </c>
      <c r="T346" s="175">
        <v>16</v>
      </c>
    </row>
    <row r="347" spans="1:20" ht="12.95" customHeight="1" x14ac:dyDescent="0.2">
      <c r="A347" s="237">
        <v>336</v>
      </c>
      <c r="B347" s="193" t="s">
        <v>436</v>
      </c>
      <c r="C347" s="211" t="s">
        <v>437</v>
      </c>
      <c r="D347" s="194" t="s">
        <v>51</v>
      </c>
      <c r="E347" s="195">
        <v>1036</v>
      </c>
      <c r="F347" s="195">
        <v>4</v>
      </c>
      <c r="G347" s="196" t="s">
        <v>52</v>
      </c>
      <c r="H347" s="196" t="s">
        <v>53</v>
      </c>
      <c r="I347" s="197" t="s">
        <v>54</v>
      </c>
      <c r="J347" s="63">
        <v>14071000</v>
      </c>
      <c r="K347" s="118">
        <v>5.4100000000000002E-2</v>
      </c>
      <c r="L347" s="119">
        <f t="shared" si="12"/>
        <v>14832000</v>
      </c>
      <c r="M347" s="106"/>
      <c r="N347" s="195"/>
      <c r="O347" s="63"/>
      <c r="P347" s="63"/>
      <c r="Q347" s="63"/>
      <c r="S347" s="117"/>
    </row>
    <row r="348" spans="1:20" ht="12.95" customHeight="1" x14ac:dyDescent="0.2">
      <c r="A348" s="237">
        <v>337</v>
      </c>
      <c r="B348" s="193" t="s">
        <v>436</v>
      </c>
      <c r="C348" s="211" t="s">
        <v>437</v>
      </c>
      <c r="D348" s="194" t="s">
        <v>55</v>
      </c>
      <c r="E348" s="195">
        <v>1036</v>
      </c>
      <c r="F348" s="195">
        <v>4</v>
      </c>
      <c r="G348" s="196" t="s">
        <v>56</v>
      </c>
      <c r="H348" s="196" t="s">
        <v>57</v>
      </c>
      <c r="I348" s="197" t="s">
        <v>54</v>
      </c>
      <c r="J348" s="63">
        <v>14198000</v>
      </c>
      <c r="K348" s="118">
        <v>5.4100000000000002E-2</v>
      </c>
      <c r="L348" s="119">
        <f t="shared" si="12"/>
        <v>14966000</v>
      </c>
      <c r="M348" s="106"/>
      <c r="N348" s="195"/>
      <c r="O348" s="63"/>
      <c r="P348" s="63"/>
      <c r="Q348" s="63"/>
      <c r="S348" s="117"/>
    </row>
    <row r="349" spans="1:20" ht="12.95" customHeight="1" x14ac:dyDescent="0.2">
      <c r="A349" s="237">
        <v>338</v>
      </c>
      <c r="B349" s="198" t="s">
        <v>436</v>
      </c>
      <c r="C349" s="212" t="s">
        <v>437</v>
      </c>
      <c r="D349" s="199" t="s">
        <v>58</v>
      </c>
      <c r="E349" s="200">
        <v>1036</v>
      </c>
      <c r="F349" s="200">
        <v>4</v>
      </c>
      <c r="G349" s="201" t="s">
        <v>59</v>
      </c>
      <c r="H349" s="201" t="s">
        <v>60</v>
      </c>
      <c r="I349" s="202" t="s">
        <v>54</v>
      </c>
      <c r="J349" s="71">
        <v>14198000</v>
      </c>
      <c r="K349" s="120">
        <v>6.4100000000000004E-2</v>
      </c>
      <c r="L349" s="121">
        <f t="shared" si="12"/>
        <v>15108000</v>
      </c>
      <c r="M349" s="74"/>
      <c r="N349" s="200">
        <f>ROUND((S349/L349),0)</f>
        <v>13</v>
      </c>
      <c r="O349" s="71">
        <f>L349*N349</f>
        <v>196404000</v>
      </c>
      <c r="P349" s="71">
        <f>+(J349+(J349*$P$10))*N349</f>
        <v>194559453.40000001</v>
      </c>
      <c r="Q349" s="71">
        <f>O349-P349</f>
        <v>1844546.599999994</v>
      </c>
      <c r="R349" s="203"/>
      <c r="S349" s="117">
        <v>202732585</v>
      </c>
      <c r="T349" s="175">
        <v>16</v>
      </c>
    </row>
    <row r="350" spans="1:20" ht="12.95" customHeight="1" x14ac:dyDescent="0.2">
      <c r="A350" s="237">
        <v>339</v>
      </c>
      <c r="B350" s="193"/>
      <c r="C350" s="193"/>
      <c r="D350" s="194"/>
      <c r="E350" s="195"/>
      <c r="F350" s="195"/>
      <c r="G350" s="196"/>
      <c r="H350" s="196"/>
      <c r="I350" s="197"/>
      <c r="J350" s="63"/>
      <c r="K350" s="118"/>
      <c r="L350" s="119"/>
      <c r="M350" s="106"/>
      <c r="N350" s="195"/>
      <c r="O350" s="63"/>
      <c r="P350" s="63"/>
      <c r="Q350" s="63"/>
      <c r="S350" s="117"/>
    </row>
    <row r="351" spans="1:20" ht="12.95" customHeight="1" x14ac:dyDescent="0.2">
      <c r="A351" s="237">
        <v>340</v>
      </c>
      <c r="B351" s="193"/>
      <c r="C351" s="204" t="s">
        <v>438</v>
      </c>
      <c r="D351" s="194"/>
      <c r="E351" s="205"/>
      <c r="F351" s="205"/>
      <c r="G351" s="206"/>
      <c r="H351" s="206"/>
      <c r="I351" s="207"/>
      <c r="J351" s="63"/>
      <c r="K351" s="118" t="s">
        <v>211</v>
      </c>
      <c r="L351" s="119"/>
      <c r="M351" s="106"/>
      <c r="N351" s="205"/>
      <c r="O351" s="63"/>
      <c r="P351" s="63"/>
      <c r="Q351" s="63"/>
      <c r="S351" s="117"/>
    </row>
    <row r="352" spans="1:20" ht="12.95" customHeight="1" x14ac:dyDescent="0.2">
      <c r="A352" s="237">
        <v>341</v>
      </c>
      <c r="B352" s="193" t="s">
        <v>439</v>
      </c>
      <c r="C352" s="197" t="s">
        <v>440</v>
      </c>
      <c r="D352" s="194" t="s">
        <v>51</v>
      </c>
      <c r="E352" s="195">
        <v>109209</v>
      </c>
      <c r="F352" s="195">
        <v>2</v>
      </c>
      <c r="G352" s="196" t="s">
        <v>52</v>
      </c>
      <c r="H352" s="196" t="s">
        <v>53</v>
      </c>
      <c r="I352" s="197" t="s">
        <v>54</v>
      </c>
      <c r="J352" s="63">
        <v>5493000</v>
      </c>
      <c r="K352" s="118">
        <v>5.4100000000000002E-2</v>
      </c>
      <c r="L352" s="119">
        <f t="shared" ref="L352:L363" si="13">+ROUND((J352*K352)+J352,-3)</f>
        <v>5790000</v>
      </c>
      <c r="M352" s="106"/>
      <c r="N352" s="195"/>
      <c r="O352" s="63"/>
      <c r="P352" s="63"/>
      <c r="Q352" s="63"/>
      <c r="S352" s="117"/>
    </row>
    <row r="353" spans="1:20" ht="12.95" customHeight="1" x14ac:dyDescent="0.2">
      <c r="A353" s="237">
        <v>342</v>
      </c>
      <c r="B353" s="193" t="s">
        <v>439</v>
      </c>
      <c r="C353" s="197" t="s">
        <v>440</v>
      </c>
      <c r="D353" s="194" t="s">
        <v>55</v>
      </c>
      <c r="E353" s="195">
        <v>109209</v>
      </c>
      <c r="F353" s="195">
        <v>2</v>
      </c>
      <c r="G353" s="196" t="s">
        <v>56</v>
      </c>
      <c r="H353" s="196" t="s">
        <v>57</v>
      </c>
      <c r="I353" s="197" t="s">
        <v>54</v>
      </c>
      <c r="J353" s="63">
        <v>5543000</v>
      </c>
      <c r="K353" s="118">
        <v>5.4100000000000002E-2</v>
      </c>
      <c r="L353" s="119">
        <f t="shared" si="13"/>
        <v>5843000</v>
      </c>
      <c r="M353" s="106"/>
      <c r="N353" s="195"/>
      <c r="O353" s="63"/>
      <c r="P353" s="63"/>
      <c r="Q353" s="63"/>
      <c r="S353" s="117"/>
    </row>
    <row r="354" spans="1:20" ht="12.95" customHeight="1" x14ac:dyDescent="0.2">
      <c r="A354" s="237">
        <v>343</v>
      </c>
      <c r="B354" s="198" t="s">
        <v>439</v>
      </c>
      <c r="C354" s="202" t="s">
        <v>440</v>
      </c>
      <c r="D354" s="199" t="s">
        <v>58</v>
      </c>
      <c r="E354" s="200">
        <v>109209</v>
      </c>
      <c r="F354" s="200">
        <v>2</v>
      </c>
      <c r="G354" s="201" t="s">
        <v>59</v>
      </c>
      <c r="H354" s="201" t="s">
        <v>60</v>
      </c>
      <c r="I354" s="202" t="s">
        <v>54</v>
      </c>
      <c r="J354" s="71">
        <v>5543000</v>
      </c>
      <c r="K354" s="120">
        <v>6.4100000000000004E-2</v>
      </c>
      <c r="L354" s="121">
        <f t="shared" si="13"/>
        <v>5898000</v>
      </c>
      <c r="M354" s="74"/>
      <c r="N354" s="200">
        <f>ROUND((S354/L354),0)</f>
        <v>47</v>
      </c>
      <c r="O354" s="71">
        <f>L354*N354</f>
        <v>277206000</v>
      </c>
      <c r="P354" s="71">
        <f>+(J354+(J354*$P$10))*N354</f>
        <v>274615186.09999996</v>
      </c>
      <c r="Q354" s="71">
        <f>O354-P354</f>
        <v>2590813.9000000358</v>
      </c>
      <c r="R354" s="203"/>
      <c r="S354" s="117">
        <v>276994752</v>
      </c>
      <c r="T354" s="175">
        <v>45</v>
      </c>
    </row>
    <row r="355" spans="1:20" ht="12.95" customHeight="1" x14ac:dyDescent="0.2">
      <c r="A355" s="237">
        <v>344</v>
      </c>
      <c r="B355" s="193" t="s">
        <v>441</v>
      </c>
      <c r="C355" s="197" t="s">
        <v>442</v>
      </c>
      <c r="D355" s="194" t="s">
        <v>51</v>
      </c>
      <c r="E355" s="195">
        <v>1012</v>
      </c>
      <c r="F355" s="195">
        <v>4</v>
      </c>
      <c r="G355" s="196" t="s">
        <v>52</v>
      </c>
      <c r="H355" s="196" t="s">
        <v>53</v>
      </c>
      <c r="I355" s="197" t="s">
        <v>54</v>
      </c>
      <c r="J355" s="63">
        <v>11649000</v>
      </c>
      <c r="K355" s="118">
        <v>5.4100000000000002E-2</v>
      </c>
      <c r="L355" s="119">
        <f t="shared" si="13"/>
        <v>12279000</v>
      </c>
      <c r="M355" s="106"/>
      <c r="N355" s="195"/>
      <c r="O355" s="63"/>
      <c r="P355" s="63"/>
      <c r="Q355" s="63"/>
      <c r="S355" s="117"/>
    </row>
    <row r="356" spans="1:20" x14ac:dyDescent="0.2">
      <c r="A356" s="237">
        <v>345</v>
      </c>
      <c r="B356" s="193" t="s">
        <v>441</v>
      </c>
      <c r="C356" s="197" t="s">
        <v>442</v>
      </c>
      <c r="D356" s="194" t="s">
        <v>55</v>
      </c>
      <c r="E356" s="195">
        <v>1012</v>
      </c>
      <c r="F356" s="195">
        <v>4</v>
      </c>
      <c r="G356" s="196" t="s">
        <v>56</v>
      </c>
      <c r="H356" s="196" t="s">
        <v>57</v>
      </c>
      <c r="I356" s="197" t="s">
        <v>54</v>
      </c>
      <c r="J356" s="63">
        <v>11754000</v>
      </c>
      <c r="K356" s="118">
        <v>5.4100000000000002E-2</v>
      </c>
      <c r="L356" s="119">
        <f t="shared" si="13"/>
        <v>12390000</v>
      </c>
      <c r="M356" s="106"/>
      <c r="N356" s="195"/>
      <c r="O356" s="63"/>
      <c r="P356" s="63"/>
      <c r="Q356" s="63"/>
      <c r="S356" s="117"/>
    </row>
    <row r="357" spans="1:20" x14ac:dyDescent="0.2">
      <c r="A357" s="237">
        <v>346</v>
      </c>
      <c r="B357" s="198" t="s">
        <v>441</v>
      </c>
      <c r="C357" s="202" t="s">
        <v>442</v>
      </c>
      <c r="D357" s="199" t="s">
        <v>58</v>
      </c>
      <c r="E357" s="200">
        <v>1012</v>
      </c>
      <c r="F357" s="200">
        <v>4</v>
      </c>
      <c r="G357" s="201" t="s">
        <v>59</v>
      </c>
      <c r="H357" s="201" t="s">
        <v>60</v>
      </c>
      <c r="I357" s="202" t="s">
        <v>54</v>
      </c>
      <c r="J357" s="71">
        <v>11754000</v>
      </c>
      <c r="K357" s="120">
        <v>6.4100000000000004E-2</v>
      </c>
      <c r="L357" s="121">
        <f t="shared" si="13"/>
        <v>12507000</v>
      </c>
      <c r="M357" s="74"/>
      <c r="N357" s="200">
        <f>ROUND((S357/L357),0)</f>
        <v>17</v>
      </c>
      <c r="O357" s="71">
        <f>L357*N357</f>
        <v>212619000</v>
      </c>
      <c r="P357" s="71">
        <f>+(J357+(J357*$P$10))*N357</f>
        <v>210628153.80000001</v>
      </c>
      <c r="Q357" s="71">
        <f>O357-P357</f>
        <v>1990846.1999999881</v>
      </c>
      <c r="R357" s="203"/>
      <c r="S357" s="117">
        <v>213143871.59999999</v>
      </c>
      <c r="T357" s="175">
        <v>19</v>
      </c>
    </row>
    <row r="358" spans="1:20" ht="12.95" customHeight="1" x14ac:dyDescent="0.2">
      <c r="A358" s="237">
        <v>347</v>
      </c>
      <c r="B358" s="193" t="s">
        <v>443</v>
      </c>
      <c r="C358" s="214" t="s">
        <v>444</v>
      </c>
      <c r="D358" s="194" t="s">
        <v>51</v>
      </c>
      <c r="E358" s="195">
        <v>108965</v>
      </c>
      <c r="F358" s="195">
        <v>4</v>
      </c>
      <c r="G358" s="196" t="s">
        <v>52</v>
      </c>
      <c r="H358" s="196" t="s">
        <v>53</v>
      </c>
      <c r="I358" s="197" t="s">
        <v>54</v>
      </c>
      <c r="J358" s="63">
        <v>6592000</v>
      </c>
      <c r="K358" s="118">
        <v>5.4100000000000002E-2</v>
      </c>
      <c r="L358" s="119">
        <f t="shared" si="13"/>
        <v>6949000</v>
      </c>
      <c r="M358" s="106"/>
      <c r="N358" s="195"/>
      <c r="O358" s="63"/>
      <c r="P358" s="63"/>
      <c r="Q358" s="63"/>
      <c r="S358" s="117"/>
    </row>
    <row r="359" spans="1:20" ht="12.95" customHeight="1" x14ac:dyDescent="0.2">
      <c r="A359" s="237">
        <v>348</v>
      </c>
      <c r="B359" s="193" t="s">
        <v>443</v>
      </c>
      <c r="C359" s="214" t="s">
        <v>444</v>
      </c>
      <c r="D359" s="194" t="s">
        <v>55</v>
      </c>
      <c r="E359" s="195">
        <v>108965</v>
      </c>
      <c r="F359" s="195">
        <v>4</v>
      </c>
      <c r="G359" s="196" t="s">
        <v>56</v>
      </c>
      <c r="H359" s="196" t="s">
        <v>57</v>
      </c>
      <c r="I359" s="197" t="s">
        <v>54</v>
      </c>
      <c r="J359" s="63">
        <v>6652000</v>
      </c>
      <c r="K359" s="118">
        <v>5.4100000000000002E-2</v>
      </c>
      <c r="L359" s="119">
        <f t="shared" si="13"/>
        <v>7012000</v>
      </c>
      <c r="M359" s="106"/>
      <c r="N359" s="195"/>
      <c r="O359" s="63"/>
      <c r="P359" s="63"/>
      <c r="Q359" s="63"/>
      <c r="S359" s="117"/>
    </row>
    <row r="360" spans="1:20" ht="12.95" customHeight="1" x14ac:dyDescent="0.2">
      <c r="A360" s="237">
        <v>349</v>
      </c>
      <c r="B360" s="198" t="s">
        <v>443</v>
      </c>
      <c r="C360" s="215" t="s">
        <v>444</v>
      </c>
      <c r="D360" s="199" t="s">
        <v>58</v>
      </c>
      <c r="E360" s="200">
        <v>108965</v>
      </c>
      <c r="F360" s="200">
        <v>4</v>
      </c>
      <c r="G360" s="201" t="s">
        <v>59</v>
      </c>
      <c r="H360" s="201" t="s">
        <v>60</v>
      </c>
      <c r="I360" s="202" t="s">
        <v>54</v>
      </c>
      <c r="J360" s="71">
        <v>6652000</v>
      </c>
      <c r="K360" s="120">
        <v>6.4100000000000004E-2</v>
      </c>
      <c r="L360" s="121">
        <f t="shared" si="13"/>
        <v>7078000</v>
      </c>
      <c r="M360" s="74"/>
      <c r="N360" s="200">
        <f>ROUND((S360/L360),0)</f>
        <v>16</v>
      </c>
      <c r="O360" s="71">
        <f>L360*N360</f>
        <v>113248000</v>
      </c>
      <c r="P360" s="71">
        <f>+(J360+(J360*$P$10))*N360</f>
        <v>112189971.2</v>
      </c>
      <c r="Q360" s="71">
        <f>O360-P360</f>
        <v>1058028.799999997</v>
      </c>
      <c r="R360" s="203"/>
      <c r="S360" s="117">
        <v>111885031.5</v>
      </c>
      <c r="T360" s="175">
        <v>20</v>
      </c>
    </row>
    <row r="361" spans="1:20" ht="12.95" customHeight="1" x14ac:dyDescent="0.2">
      <c r="A361" s="237">
        <v>350</v>
      </c>
      <c r="B361" s="193" t="s">
        <v>445</v>
      </c>
      <c r="C361" s="214" t="s">
        <v>446</v>
      </c>
      <c r="D361" s="194" t="s">
        <v>51</v>
      </c>
      <c r="E361" s="195">
        <v>110095</v>
      </c>
      <c r="F361" s="195">
        <v>4</v>
      </c>
      <c r="G361" s="196" t="s">
        <v>52</v>
      </c>
      <c r="H361" s="196" t="s">
        <v>53</v>
      </c>
      <c r="I361" s="197" t="s">
        <v>54</v>
      </c>
      <c r="J361" s="63">
        <v>11649000</v>
      </c>
      <c r="K361" s="118">
        <v>5.4100000000000002E-2</v>
      </c>
      <c r="L361" s="119">
        <f t="shared" si="13"/>
        <v>12279000</v>
      </c>
      <c r="M361" s="106"/>
      <c r="N361" s="195"/>
      <c r="O361" s="63"/>
      <c r="P361" s="63"/>
      <c r="Q361" s="63"/>
      <c r="S361" s="117"/>
    </row>
    <row r="362" spans="1:20" x14ac:dyDescent="0.2">
      <c r="A362" s="237">
        <v>351</v>
      </c>
      <c r="B362" s="193" t="s">
        <v>445</v>
      </c>
      <c r="C362" s="214" t="s">
        <v>446</v>
      </c>
      <c r="D362" s="194" t="s">
        <v>55</v>
      </c>
      <c r="E362" s="195">
        <v>110095</v>
      </c>
      <c r="F362" s="195">
        <v>4</v>
      </c>
      <c r="G362" s="196" t="s">
        <v>56</v>
      </c>
      <c r="H362" s="196" t="s">
        <v>57</v>
      </c>
      <c r="I362" s="197" t="s">
        <v>54</v>
      </c>
      <c r="J362" s="63">
        <v>11754000</v>
      </c>
      <c r="K362" s="118">
        <v>5.4100000000000002E-2</v>
      </c>
      <c r="L362" s="119">
        <f t="shared" si="13"/>
        <v>12390000</v>
      </c>
      <c r="M362" s="106"/>
      <c r="N362" s="195"/>
      <c r="O362" s="63"/>
      <c r="P362" s="63"/>
      <c r="Q362" s="63"/>
      <c r="S362" s="117"/>
    </row>
    <row r="363" spans="1:20" x14ac:dyDescent="0.2">
      <c r="A363" s="237">
        <v>352</v>
      </c>
      <c r="B363" s="198" t="s">
        <v>445</v>
      </c>
      <c r="C363" s="215" t="s">
        <v>446</v>
      </c>
      <c r="D363" s="199" t="s">
        <v>58</v>
      </c>
      <c r="E363" s="200">
        <v>110095</v>
      </c>
      <c r="F363" s="200">
        <v>4</v>
      </c>
      <c r="G363" s="201" t="s">
        <v>59</v>
      </c>
      <c r="H363" s="201" t="s">
        <v>60</v>
      </c>
      <c r="I363" s="202" t="s">
        <v>54</v>
      </c>
      <c r="J363" s="71">
        <v>11754000</v>
      </c>
      <c r="K363" s="120">
        <v>6.4100000000000004E-2</v>
      </c>
      <c r="L363" s="121">
        <f t="shared" si="13"/>
        <v>12507000</v>
      </c>
      <c r="M363" s="74"/>
      <c r="N363" s="200">
        <f>ROUND((S363/L363),0)</f>
        <v>0</v>
      </c>
      <c r="O363" s="71">
        <f>L363*N363</f>
        <v>0</v>
      </c>
      <c r="P363" s="71">
        <f>+(J363+(J363*$P$10))*N363</f>
        <v>0</v>
      </c>
      <c r="Q363" s="71">
        <f>O363-P363</f>
        <v>0</v>
      </c>
      <c r="R363" s="203"/>
      <c r="S363" s="117">
        <v>0</v>
      </c>
      <c r="T363" s="175">
        <v>0</v>
      </c>
    </row>
    <row r="364" spans="1:20" ht="12.95" customHeight="1" x14ac:dyDescent="0.2">
      <c r="A364" s="237">
        <v>353</v>
      </c>
      <c r="B364" s="193"/>
      <c r="C364" s="193"/>
      <c r="D364" s="194"/>
      <c r="E364" s="195"/>
      <c r="F364" s="195"/>
      <c r="G364" s="196"/>
      <c r="H364" s="196"/>
      <c r="I364" s="197"/>
      <c r="J364" s="63"/>
      <c r="K364" s="118"/>
      <c r="L364" s="119"/>
      <c r="M364" s="106"/>
      <c r="N364" s="195"/>
      <c r="O364" s="63"/>
      <c r="P364" s="63"/>
      <c r="Q364" s="63"/>
      <c r="S364" s="117"/>
    </row>
    <row r="365" spans="1:20" ht="12.95" customHeight="1" x14ac:dyDescent="0.2">
      <c r="A365" s="237">
        <v>354</v>
      </c>
      <c r="B365" s="193"/>
      <c r="C365" s="204" t="s">
        <v>159</v>
      </c>
      <c r="D365" s="194"/>
      <c r="E365" s="205"/>
      <c r="F365" s="205"/>
      <c r="G365" s="206"/>
      <c r="H365" s="206"/>
      <c r="I365" s="207"/>
      <c r="J365" s="63"/>
      <c r="K365" s="118" t="s">
        <v>211</v>
      </c>
      <c r="L365" s="119"/>
      <c r="M365" s="106"/>
      <c r="N365" s="205"/>
      <c r="O365" s="63"/>
      <c r="P365" s="63"/>
      <c r="Q365" s="63"/>
      <c r="S365" s="117"/>
    </row>
    <row r="366" spans="1:20" ht="12.95" customHeight="1" x14ac:dyDescent="0.2">
      <c r="A366" s="237">
        <v>355</v>
      </c>
      <c r="B366" s="193" t="s">
        <v>447</v>
      </c>
      <c r="C366" s="193" t="s">
        <v>448</v>
      </c>
      <c r="D366" s="216" t="s">
        <v>297</v>
      </c>
      <c r="E366" s="195">
        <v>1037</v>
      </c>
      <c r="F366" s="195">
        <v>8</v>
      </c>
      <c r="G366" s="196" t="s">
        <v>52</v>
      </c>
      <c r="H366" s="196" t="s">
        <v>90</v>
      </c>
      <c r="I366" s="197" t="s">
        <v>54</v>
      </c>
      <c r="J366" s="63">
        <v>15783000</v>
      </c>
      <c r="K366" s="118">
        <v>5.4100000000000002E-2</v>
      </c>
      <c r="L366" s="119">
        <f t="shared" ref="L366:L375" si="14">+ROUND((J366*K366)+J366,-3)</f>
        <v>16637000</v>
      </c>
      <c r="M366" s="106"/>
      <c r="N366" s="195"/>
      <c r="O366" s="63"/>
      <c r="P366" s="63"/>
      <c r="Q366" s="63"/>
      <c r="S366" s="117"/>
    </row>
    <row r="367" spans="1:20" ht="12.95" customHeight="1" x14ac:dyDescent="0.2">
      <c r="A367" s="237">
        <v>356</v>
      </c>
      <c r="B367" s="193" t="s">
        <v>447</v>
      </c>
      <c r="C367" s="193" t="s">
        <v>448</v>
      </c>
      <c r="D367" s="216" t="s">
        <v>116</v>
      </c>
      <c r="E367" s="195">
        <v>1037</v>
      </c>
      <c r="F367" s="195">
        <v>8</v>
      </c>
      <c r="G367" s="196" t="s">
        <v>298</v>
      </c>
      <c r="H367" s="196" t="s">
        <v>53</v>
      </c>
      <c r="I367" s="197" t="s">
        <v>54</v>
      </c>
      <c r="J367" s="63">
        <v>11656000</v>
      </c>
      <c r="K367" s="118">
        <v>5.4100000000000002E-2</v>
      </c>
      <c r="L367" s="119">
        <f t="shared" si="14"/>
        <v>12287000</v>
      </c>
      <c r="M367" s="106"/>
      <c r="N367" s="195"/>
      <c r="O367" s="63"/>
      <c r="P367" s="63"/>
      <c r="Q367" s="63"/>
      <c r="S367" s="117"/>
    </row>
    <row r="368" spans="1:20" ht="12.95" customHeight="1" x14ac:dyDescent="0.2">
      <c r="A368" s="237">
        <v>357</v>
      </c>
      <c r="B368" s="193" t="s">
        <v>447</v>
      </c>
      <c r="C368" s="193" t="s">
        <v>448</v>
      </c>
      <c r="D368" s="194" t="s">
        <v>55</v>
      </c>
      <c r="E368" s="195">
        <v>1037</v>
      </c>
      <c r="F368" s="195">
        <v>8</v>
      </c>
      <c r="G368" s="196" t="s">
        <v>56</v>
      </c>
      <c r="H368" s="196" t="s">
        <v>57</v>
      </c>
      <c r="I368" s="197" t="s">
        <v>54</v>
      </c>
      <c r="J368" s="63">
        <v>11761000</v>
      </c>
      <c r="K368" s="118">
        <v>5.4100000000000002E-2</v>
      </c>
      <c r="L368" s="119">
        <f t="shared" si="14"/>
        <v>12397000</v>
      </c>
      <c r="M368" s="106"/>
      <c r="N368" s="195"/>
      <c r="O368" s="63"/>
      <c r="P368" s="63"/>
      <c r="Q368" s="63"/>
      <c r="S368" s="117"/>
    </row>
    <row r="369" spans="1:20" ht="12.95" customHeight="1" x14ac:dyDescent="0.2">
      <c r="A369" s="237">
        <v>358</v>
      </c>
      <c r="B369" s="198" t="s">
        <v>447</v>
      </c>
      <c r="C369" s="198" t="s">
        <v>448</v>
      </c>
      <c r="D369" s="199" t="s">
        <v>58</v>
      </c>
      <c r="E369" s="200">
        <v>1037</v>
      </c>
      <c r="F369" s="200">
        <v>8</v>
      </c>
      <c r="G369" s="201" t="s">
        <v>59</v>
      </c>
      <c r="H369" s="201" t="s">
        <v>60</v>
      </c>
      <c r="I369" s="202" t="s">
        <v>54</v>
      </c>
      <c r="J369" s="71">
        <v>11761000</v>
      </c>
      <c r="K369" s="120">
        <v>6.4100000000000004E-2</v>
      </c>
      <c r="L369" s="121">
        <f t="shared" si="14"/>
        <v>12515000</v>
      </c>
      <c r="M369" s="74"/>
      <c r="N369" s="200">
        <f>ROUND((S369/L369),0)</f>
        <v>7</v>
      </c>
      <c r="O369" s="71">
        <f>L369*N369</f>
        <v>87605000</v>
      </c>
      <c r="P369" s="71">
        <f>+(J369+(J369*$P$10))*N369</f>
        <v>86780890.700000003</v>
      </c>
      <c r="Q369" s="71">
        <f>O369-P369</f>
        <v>824109.29999999702</v>
      </c>
      <c r="R369" s="203"/>
      <c r="S369" s="117">
        <v>88088000</v>
      </c>
      <c r="T369" s="175">
        <v>7</v>
      </c>
    </row>
    <row r="370" spans="1:20" ht="12.95" customHeight="1" x14ac:dyDescent="0.2">
      <c r="A370" s="237">
        <v>359</v>
      </c>
      <c r="B370" s="193" t="s">
        <v>449</v>
      </c>
      <c r="C370" s="193" t="s">
        <v>450</v>
      </c>
      <c r="D370" s="194" t="s">
        <v>51</v>
      </c>
      <c r="E370" s="195">
        <v>53581</v>
      </c>
      <c r="F370" s="195">
        <v>4</v>
      </c>
      <c r="G370" s="196" t="s">
        <v>52</v>
      </c>
      <c r="H370" s="196" t="s">
        <v>53</v>
      </c>
      <c r="I370" s="197" t="s">
        <v>54</v>
      </c>
      <c r="J370" s="63">
        <v>10576000</v>
      </c>
      <c r="K370" s="118">
        <v>5.4100000000000002E-2</v>
      </c>
      <c r="L370" s="119">
        <f t="shared" si="14"/>
        <v>11148000</v>
      </c>
      <c r="M370" s="106"/>
      <c r="N370" s="195"/>
      <c r="O370" s="63"/>
      <c r="P370" s="63"/>
      <c r="Q370" s="63"/>
      <c r="S370" s="117"/>
    </row>
    <row r="371" spans="1:20" ht="12.95" customHeight="1" x14ac:dyDescent="0.2">
      <c r="A371" s="237">
        <v>360</v>
      </c>
      <c r="B371" s="193" t="s">
        <v>449</v>
      </c>
      <c r="C371" s="193" t="s">
        <v>450</v>
      </c>
      <c r="D371" s="194" t="s">
        <v>55</v>
      </c>
      <c r="E371" s="195">
        <v>53581</v>
      </c>
      <c r="F371" s="195">
        <v>4</v>
      </c>
      <c r="G371" s="196" t="s">
        <v>56</v>
      </c>
      <c r="H371" s="196" t="s">
        <v>57</v>
      </c>
      <c r="I371" s="197" t="s">
        <v>54</v>
      </c>
      <c r="J371" s="63">
        <v>10672000</v>
      </c>
      <c r="K371" s="118">
        <v>5.4100000000000002E-2</v>
      </c>
      <c r="L371" s="119">
        <f t="shared" si="14"/>
        <v>11249000</v>
      </c>
      <c r="M371" s="106"/>
      <c r="N371" s="195"/>
      <c r="O371" s="63"/>
      <c r="P371" s="63"/>
      <c r="Q371" s="63"/>
      <c r="S371" s="117"/>
    </row>
    <row r="372" spans="1:20" ht="12.95" customHeight="1" x14ac:dyDescent="0.2">
      <c r="A372" s="237">
        <v>361</v>
      </c>
      <c r="B372" s="198" t="s">
        <v>449</v>
      </c>
      <c r="C372" s="198" t="s">
        <v>450</v>
      </c>
      <c r="D372" s="199" t="s">
        <v>58</v>
      </c>
      <c r="E372" s="200">
        <v>53581</v>
      </c>
      <c r="F372" s="200">
        <v>4</v>
      </c>
      <c r="G372" s="201" t="s">
        <v>59</v>
      </c>
      <c r="H372" s="201" t="s">
        <v>60</v>
      </c>
      <c r="I372" s="202" t="s">
        <v>54</v>
      </c>
      <c r="J372" s="71">
        <v>10672000</v>
      </c>
      <c r="K372" s="120">
        <v>6.4100000000000004E-2</v>
      </c>
      <c r="L372" s="121">
        <f t="shared" si="14"/>
        <v>11356000</v>
      </c>
      <c r="M372" s="74"/>
      <c r="N372" s="200">
        <f>ROUND((S372/L372),0)</f>
        <v>10</v>
      </c>
      <c r="O372" s="71">
        <f>L372*N372</f>
        <v>113560000</v>
      </c>
      <c r="P372" s="71">
        <f>+(J372+(J372*$P$10))*N372</f>
        <v>112493552</v>
      </c>
      <c r="Q372" s="71">
        <f>O372-P372</f>
        <v>1066448</v>
      </c>
      <c r="R372" s="203"/>
      <c r="S372" s="117">
        <v>110764300</v>
      </c>
      <c r="T372" s="175">
        <v>10</v>
      </c>
    </row>
    <row r="373" spans="1:20" ht="12.95" customHeight="1" x14ac:dyDescent="0.2">
      <c r="A373" s="237">
        <v>362</v>
      </c>
      <c r="B373" s="193" t="s">
        <v>451</v>
      </c>
      <c r="C373" s="193" t="s">
        <v>452</v>
      </c>
      <c r="D373" s="194" t="s">
        <v>51</v>
      </c>
      <c r="E373" s="195">
        <v>1028</v>
      </c>
      <c r="F373" s="195">
        <v>4</v>
      </c>
      <c r="G373" s="196" t="s">
        <v>52</v>
      </c>
      <c r="H373" s="196" t="s">
        <v>53</v>
      </c>
      <c r="I373" s="197" t="s">
        <v>54</v>
      </c>
      <c r="J373" s="63">
        <v>10707000</v>
      </c>
      <c r="K373" s="118">
        <v>5.4100000000000002E-2</v>
      </c>
      <c r="L373" s="119">
        <f t="shared" si="14"/>
        <v>11286000</v>
      </c>
      <c r="M373" s="106"/>
      <c r="N373" s="195"/>
      <c r="O373" s="63"/>
      <c r="P373" s="63"/>
      <c r="Q373" s="63"/>
      <c r="S373" s="117"/>
    </row>
    <row r="374" spans="1:20" ht="12.95" customHeight="1" x14ac:dyDescent="0.2">
      <c r="A374" s="237">
        <v>363</v>
      </c>
      <c r="B374" s="193" t="s">
        <v>451</v>
      </c>
      <c r="C374" s="193" t="s">
        <v>452</v>
      </c>
      <c r="D374" s="194" t="s">
        <v>55</v>
      </c>
      <c r="E374" s="195">
        <v>1028</v>
      </c>
      <c r="F374" s="195">
        <v>4</v>
      </c>
      <c r="G374" s="196" t="s">
        <v>56</v>
      </c>
      <c r="H374" s="196" t="s">
        <v>57</v>
      </c>
      <c r="I374" s="197" t="s">
        <v>54</v>
      </c>
      <c r="J374" s="63">
        <v>10804000</v>
      </c>
      <c r="K374" s="118">
        <v>5.4100000000000002E-2</v>
      </c>
      <c r="L374" s="119">
        <f t="shared" si="14"/>
        <v>11388000</v>
      </c>
      <c r="M374" s="106"/>
      <c r="N374" s="195"/>
      <c r="O374" s="63"/>
      <c r="P374" s="63"/>
      <c r="Q374" s="63"/>
      <c r="S374" s="117"/>
    </row>
    <row r="375" spans="1:20" ht="12.95" customHeight="1" x14ac:dyDescent="0.2">
      <c r="A375" s="237">
        <v>364</v>
      </c>
      <c r="B375" s="198" t="s">
        <v>451</v>
      </c>
      <c r="C375" s="198" t="s">
        <v>452</v>
      </c>
      <c r="D375" s="199" t="s">
        <v>58</v>
      </c>
      <c r="E375" s="200">
        <v>1028</v>
      </c>
      <c r="F375" s="200">
        <v>4</v>
      </c>
      <c r="G375" s="201" t="s">
        <v>59</v>
      </c>
      <c r="H375" s="201" t="s">
        <v>60</v>
      </c>
      <c r="I375" s="202" t="s">
        <v>54</v>
      </c>
      <c r="J375" s="71">
        <v>10804000</v>
      </c>
      <c r="K375" s="120">
        <v>6.4100000000000004E-2</v>
      </c>
      <c r="L375" s="121">
        <f t="shared" si="14"/>
        <v>11497000</v>
      </c>
      <c r="M375" s="74"/>
      <c r="N375" s="200">
        <f>ROUND((S375/L375),0)</f>
        <v>11</v>
      </c>
      <c r="O375" s="71">
        <f>L375*N375</f>
        <v>126467000</v>
      </c>
      <c r="P375" s="71">
        <f>+(J375+(J375*$P$10))*N375</f>
        <v>125273460.40000001</v>
      </c>
      <c r="Q375" s="71">
        <f>O375-P375</f>
        <v>1193539.599999994</v>
      </c>
      <c r="R375" s="203"/>
      <c r="S375" s="117">
        <v>127171000</v>
      </c>
      <c r="T375" s="175">
        <v>11</v>
      </c>
    </row>
    <row r="376" spans="1:20" ht="12.95" customHeight="1" x14ac:dyDescent="0.2">
      <c r="A376" s="237">
        <v>365</v>
      </c>
      <c r="B376" s="193"/>
      <c r="C376" s="193"/>
      <c r="D376" s="194"/>
      <c r="E376" s="195"/>
      <c r="F376" s="195"/>
      <c r="G376" s="196"/>
      <c r="H376" s="196"/>
      <c r="I376" s="197"/>
      <c r="J376" s="63"/>
      <c r="K376" s="118"/>
      <c r="L376" s="119"/>
      <c r="M376" s="106"/>
      <c r="N376" s="195"/>
      <c r="O376" s="63"/>
      <c r="P376" s="63"/>
      <c r="Q376" s="63"/>
      <c r="S376" s="117"/>
    </row>
    <row r="377" spans="1:20" ht="12.95" customHeight="1" x14ac:dyDescent="0.2">
      <c r="A377" s="237">
        <v>366</v>
      </c>
      <c r="B377" s="193"/>
      <c r="C377" s="204" t="s">
        <v>163</v>
      </c>
      <c r="D377" s="194"/>
      <c r="E377" s="205"/>
      <c r="F377" s="205"/>
      <c r="G377" s="206"/>
      <c r="H377" s="206"/>
      <c r="I377" s="207"/>
      <c r="J377" s="63"/>
      <c r="K377" s="118" t="s">
        <v>211</v>
      </c>
      <c r="L377" s="122"/>
      <c r="M377" s="123"/>
      <c r="N377" s="205"/>
      <c r="O377" s="63"/>
      <c r="P377" s="63"/>
      <c r="Q377" s="63"/>
      <c r="S377" s="117"/>
    </row>
    <row r="378" spans="1:20" ht="12.95" customHeight="1" x14ac:dyDescent="0.2">
      <c r="A378" s="237">
        <v>367</v>
      </c>
      <c r="B378" s="193" t="s">
        <v>453</v>
      </c>
      <c r="C378" s="193" t="s">
        <v>454</v>
      </c>
      <c r="D378" s="194" t="s">
        <v>51</v>
      </c>
      <c r="E378" s="195">
        <v>53804</v>
      </c>
      <c r="F378" s="195">
        <v>8</v>
      </c>
      <c r="G378" s="196" t="s">
        <v>52</v>
      </c>
      <c r="H378" s="196" t="s">
        <v>53</v>
      </c>
      <c r="I378" s="197" t="s">
        <v>54</v>
      </c>
      <c r="J378" s="63">
        <v>18406000</v>
      </c>
      <c r="K378" s="118">
        <v>9.1000000000000004E-3</v>
      </c>
      <c r="L378" s="119">
        <f t="shared" ref="L378:L437" si="15">+ROUND((J378*K378)+J378,-3)</f>
        <v>18573000</v>
      </c>
      <c r="M378" s="106"/>
      <c r="N378" s="195"/>
      <c r="O378" s="63"/>
      <c r="P378" s="63"/>
      <c r="Q378" s="63"/>
      <c r="S378" s="117"/>
    </row>
    <row r="379" spans="1:20" ht="12.95" customHeight="1" x14ac:dyDescent="0.2">
      <c r="A379" s="237">
        <v>368</v>
      </c>
      <c r="B379" s="193" t="s">
        <v>453</v>
      </c>
      <c r="C379" s="193" t="s">
        <v>454</v>
      </c>
      <c r="D379" s="216" t="s">
        <v>248</v>
      </c>
      <c r="E379" s="195">
        <v>53804</v>
      </c>
      <c r="F379" s="195">
        <v>8</v>
      </c>
      <c r="G379" s="196" t="s">
        <v>56</v>
      </c>
      <c r="H379" s="196" t="s">
        <v>60</v>
      </c>
      <c r="I379" s="197" t="s">
        <v>54</v>
      </c>
      <c r="J379" s="63">
        <v>18573000</v>
      </c>
      <c r="K379" s="118">
        <v>0</v>
      </c>
      <c r="L379" s="119">
        <f t="shared" si="15"/>
        <v>18573000</v>
      </c>
      <c r="M379" s="106"/>
      <c r="N379" s="195"/>
      <c r="O379" s="63"/>
      <c r="P379" s="63"/>
      <c r="Q379" s="63"/>
      <c r="R379" s="203"/>
      <c r="S379" s="117"/>
    </row>
    <row r="380" spans="1:20" ht="12.95" customHeight="1" x14ac:dyDescent="0.2">
      <c r="A380" s="237">
        <v>369</v>
      </c>
      <c r="B380" s="193" t="s">
        <v>455</v>
      </c>
      <c r="C380" s="193" t="s">
        <v>456</v>
      </c>
      <c r="D380" s="194" t="s">
        <v>51</v>
      </c>
      <c r="E380" s="195">
        <v>52988</v>
      </c>
      <c r="F380" s="195">
        <v>2</v>
      </c>
      <c r="G380" s="196" t="s">
        <v>52</v>
      </c>
      <c r="H380" s="196" t="s">
        <v>53</v>
      </c>
      <c r="I380" s="197" t="s">
        <v>54</v>
      </c>
      <c r="J380" s="63">
        <v>16703000</v>
      </c>
      <c r="K380" s="118">
        <v>5.4100000000000002E-2</v>
      </c>
      <c r="L380" s="119">
        <f t="shared" si="15"/>
        <v>17607000</v>
      </c>
      <c r="M380" s="106"/>
      <c r="N380" s="195"/>
      <c r="O380" s="63"/>
      <c r="P380" s="63"/>
      <c r="Q380" s="63"/>
      <c r="S380" s="117"/>
    </row>
    <row r="381" spans="1:20" ht="12.95" customHeight="1" x14ac:dyDescent="0.2">
      <c r="A381" s="237">
        <v>370</v>
      </c>
      <c r="B381" s="193" t="s">
        <v>455</v>
      </c>
      <c r="C381" s="193" t="s">
        <v>456</v>
      </c>
      <c r="D381" s="194" t="s">
        <v>55</v>
      </c>
      <c r="E381" s="195">
        <v>52988</v>
      </c>
      <c r="F381" s="195">
        <v>2</v>
      </c>
      <c r="G381" s="196" t="s">
        <v>56</v>
      </c>
      <c r="H381" s="196" t="s">
        <v>57</v>
      </c>
      <c r="I381" s="197" t="s">
        <v>54</v>
      </c>
      <c r="J381" s="63">
        <v>16855000</v>
      </c>
      <c r="K381" s="118">
        <v>5.4100000000000002E-2</v>
      </c>
      <c r="L381" s="119">
        <f t="shared" si="15"/>
        <v>17767000</v>
      </c>
      <c r="M381" s="106"/>
      <c r="N381" s="195"/>
      <c r="O381" s="63"/>
      <c r="P381" s="63"/>
      <c r="Q381" s="63"/>
      <c r="S381" s="117"/>
    </row>
    <row r="382" spans="1:20" ht="12.95" customHeight="1" x14ac:dyDescent="0.2">
      <c r="A382" s="237">
        <v>371</v>
      </c>
      <c r="B382" s="198" t="s">
        <v>455</v>
      </c>
      <c r="C382" s="198" t="s">
        <v>456</v>
      </c>
      <c r="D382" s="199" t="s">
        <v>58</v>
      </c>
      <c r="E382" s="200">
        <v>52988</v>
      </c>
      <c r="F382" s="200">
        <v>2</v>
      </c>
      <c r="G382" s="201" t="s">
        <v>59</v>
      </c>
      <c r="H382" s="201" t="s">
        <v>60</v>
      </c>
      <c r="I382" s="202" t="s">
        <v>54</v>
      </c>
      <c r="J382" s="71">
        <v>16855000</v>
      </c>
      <c r="K382" s="120">
        <v>6.4100000000000004E-2</v>
      </c>
      <c r="L382" s="121">
        <f t="shared" si="15"/>
        <v>17935000</v>
      </c>
      <c r="M382" s="74"/>
      <c r="N382" s="200">
        <f>ROUND((S382/L382),0)</f>
        <v>44</v>
      </c>
      <c r="O382" s="71">
        <f>L382*N382</f>
        <v>789140000</v>
      </c>
      <c r="P382" s="71">
        <f>+(J382+(J382*$P$10))*N382</f>
        <v>781741642</v>
      </c>
      <c r="Q382" s="71">
        <f>O382-P382</f>
        <v>7398358</v>
      </c>
      <c r="R382" s="203"/>
      <c r="S382" s="117">
        <v>786377240</v>
      </c>
      <c r="T382" s="175">
        <v>44</v>
      </c>
    </row>
    <row r="383" spans="1:20" ht="12.95" customHeight="1" x14ac:dyDescent="0.2">
      <c r="A383" s="237">
        <v>372</v>
      </c>
      <c r="B383" s="193" t="s">
        <v>457</v>
      </c>
      <c r="C383" s="193" t="s">
        <v>458</v>
      </c>
      <c r="D383" s="194" t="s">
        <v>51</v>
      </c>
      <c r="E383" s="195">
        <v>12080</v>
      </c>
      <c r="F383" s="195">
        <v>2</v>
      </c>
      <c r="G383" s="196" t="s">
        <v>52</v>
      </c>
      <c r="H383" s="196" t="s">
        <v>53</v>
      </c>
      <c r="I383" s="197" t="s">
        <v>54</v>
      </c>
      <c r="J383" s="63">
        <v>15459000</v>
      </c>
      <c r="K383" s="118">
        <v>5.4100000000000002E-2</v>
      </c>
      <c r="L383" s="119">
        <f t="shared" si="15"/>
        <v>16295000</v>
      </c>
      <c r="M383" s="106"/>
      <c r="N383" s="195"/>
      <c r="O383" s="63"/>
      <c r="P383" s="63"/>
      <c r="Q383" s="63"/>
      <c r="S383" s="117"/>
    </row>
    <row r="384" spans="1:20" ht="12.95" customHeight="1" x14ac:dyDescent="0.2">
      <c r="A384" s="237">
        <v>373</v>
      </c>
      <c r="B384" s="193" t="s">
        <v>457</v>
      </c>
      <c r="C384" s="193" t="s">
        <v>458</v>
      </c>
      <c r="D384" s="194" t="s">
        <v>55</v>
      </c>
      <c r="E384" s="195">
        <v>12080</v>
      </c>
      <c r="F384" s="195">
        <v>2</v>
      </c>
      <c r="G384" s="196" t="s">
        <v>56</v>
      </c>
      <c r="H384" s="196" t="s">
        <v>57</v>
      </c>
      <c r="I384" s="197" t="s">
        <v>54</v>
      </c>
      <c r="J384" s="63">
        <v>15599000</v>
      </c>
      <c r="K384" s="118">
        <v>5.4100000000000002E-2</v>
      </c>
      <c r="L384" s="119">
        <f t="shared" si="15"/>
        <v>16443000</v>
      </c>
      <c r="M384" s="106"/>
      <c r="N384" s="195"/>
      <c r="O384" s="63"/>
      <c r="P384" s="63"/>
      <c r="Q384" s="63"/>
      <c r="S384" s="117"/>
    </row>
    <row r="385" spans="1:20" ht="12.95" customHeight="1" x14ac:dyDescent="0.2">
      <c r="A385" s="237">
        <v>374</v>
      </c>
      <c r="B385" s="198" t="s">
        <v>457</v>
      </c>
      <c r="C385" s="198" t="s">
        <v>458</v>
      </c>
      <c r="D385" s="199" t="s">
        <v>58</v>
      </c>
      <c r="E385" s="200">
        <v>12080</v>
      </c>
      <c r="F385" s="200">
        <v>2</v>
      </c>
      <c r="G385" s="201" t="s">
        <v>59</v>
      </c>
      <c r="H385" s="201" t="s">
        <v>60</v>
      </c>
      <c r="I385" s="202" t="s">
        <v>54</v>
      </c>
      <c r="J385" s="71">
        <v>15599000</v>
      </c>
      <c r="K385" s="120">
        <v>6.4100000000000004E-2</v>
      </c>
      <c r="L385" s="121">
        <f t="shared" si="15"/>
        <v>16599000</v>
      </c>
      <c r="M385" s="74"/>
      <c r="N385" s="200">
        <f>ROUND((S385/L385),0)</f>
        <v>20</v>
      </c>
      <c r="O385" s="71">
        <f>L385*N385</f>
        <v>331980000</v>
      </c>
      <c r="P385" s="71">
        <f>+(J385+(J385*$P$10))*N385</f>
        <v>328858118</v>
      </c>
      <c r="Q385" s="71">
        <f>O385-P385</f>
        <v>3121882</v>
      </c>
      <c r="R385" s="203"/>
      <c r="S385" s="117">
        <v>330822600</v>
      </c>
      <c r="T385" s="175">
        <v>20</v>
      </c>
    </row>
    <row r="386" spans="1:20" ht="12.95" customHeight="1" x14ac:dyDescent="0.2">
      <c r="A386" s="237">
        <v>375</v>
      </c>
      <c r="B386" s="193" t="s">
        <v>459</v>
      </c>
      <c r="C386" s="193" t="s">
        <v>460</v>
      </c>
      <c r="D386" s="194" t="s">
        <v>51</v>
      </c>
      <c r="E386" s="195">
        <v>1008</v>
      </c>
      <c r="F386" s="195">
        <v>2</v>
      </c>
      <c r="G386" s="196" t="s">
        <v>52</v>
      </c>
      <c r="H386" s="196" t="s">
        <v>53</v>
      </c>
      <c r="I386" s="197" t="s">
        <v>54</v>
      </c>
      <c r="J386" s="63">
        <v>16242000</v>
      </c>
      <c r="K386" s="118">
        <v>5.4100000000000002E-2</v>
      </c>
      <c r="L386" s="119">
        <f t="shared" si="15"/>
        <v>17121000</v>
      </c>
      <c r="M386" s="106"/>
      <c r="N386" s="195"/>
      <c r="O386" s="63"/>
      <c r="P386" s="63"/>
      <c r="Q386" s="63"/>
      <c r="S386" s="117"/>
    </row>
    <row r="387" spans="1:20" ht="12.95" customHeight="1" x14ac:dyDescent="0.2">
      <c r="A387" s="237">
        <v>376</v>
      </c>
      <c r="B387" s="193" t="s">
        <v>459</v>
      </c>
      <c r="C387" s="193" t="s">
        <v>460</v>
      </c>
      <c r="D387" s="194" t="s">
        <v>55</v>
      </c>
      <c r="E387" s="195">
        <v>1008</v>
      </c>
      <c r="F387" s="195">
        <v>2</v>
      </c>
      <c r="G387" s="196" t="s">
        <v>56</v>
      </c>
      <c r="H387" s="196" t="s">
        <v>57</v>
      </c>
      <c r="I387" s="197" t="s">
        <v>54</v>
      </c>
      <c r="J387" s="63">
        <v>16389000</v>
      </c>
      <c r="K387" s="118">
        <v>5.4100000000000002E-2</v>
      </c>
      <c r="L387" s="119">
        <f t="shared" si="15"/>
        <v>17276000</v>
      </c>
      <c r="M387" s="106"/>
      <c r="N387" s="195"/>
      <c r="O387" s="63"/>
      <c r="P387" s="63"/>
      <c r="Q387" s="63"/>
      <c r="S387" s="117"/>
    </row>
    <row r="388" spans="1:20" ht="12.95" customHeight="1" x14ac:dyDescent="0.2">
      <c r="A388" s="237">
        <v>377</v>
      </c>
      <c r="B388" s="198" t="s">
        <v>459</v>
      </c>
      <c r="C388" s="198" t="s">
        <v>460</v>
      </c>
      <c r="D388" s="199" t="s">
        <v>58</v>
      </c>
      <c r="E388" s="200">
        <v>1008</v>
      </c>
      <c r="F388" s="200">
        <v>2</v>
      </c>
      <c r="G388" s="201" t="s">
        <v>59</v>
      </c>
      <c r="H388" s="201" t="s">
        <v>60</v>
      </c>
      <c r="I388" s="202" t="s">
        <v>54</v>
      </c>
      <c r="J388" s="71">
        <v>16389000</v>
      </c>
      <c r="K388" s="120">
        <v>6.4100000000000004E-2</v>
      </c>
      <c r="L388" s="121">
        <f t="shared" si="15"/>
        <v>17440000</v>
      </c>
      <c r="M388" s="74"/>
      <c r="N388" s="200">
        <f>ROUND((S388/L388),0)</f>
        <v>48</v>
      </c>
      <c r="O388" s="71">
        <f>L388*N388</f>
        <v>837120000</v>
      </c>
      <c r="P388" s="71">
        <f>+(J388+(J388*$P$10))*N388</f>
        <v>829230955.19999993</v>
      </c>
      <c r="Q388" s="71">
        <f>O388-P388</f>
        <v>7889044.8000000715</v>
      </c>
      <c r="R388" s="203"/>
      <c r="S388" s="117">
        <v>832889760</v>
      </c>
      <c r="T388" s="175">
        <v>50</v>
      </c>
    </row>
    <row r="389" spans="1:20" ht="12.95" customHeight="1" x14ac:dyDescent="0.2">
      <c r="A389" s="237">
        <v>378</v>
      </c>
      <c r="B389" s="193" t="s">
        <v>461</v>
      </c>
      <c r="C389" s="211" t="s">
        <v>462</v>
      </c>
      <c r="D389" s="194" t="s">
        <v>51</v>
      </c>
      <c r="E389" s="195">
        <v>106972</v>
      </c>
      <c r="F389" s="195">
        <v>2</v>
      </c>
      <c r="G389" s="196" t="s">
        <v>52</v>
      </c>
      <c r="H389" s="196" t="s">
        <v>53</v>
      </c>
      <c r="I389" s="197" t="s">
        <v>54</v>
      </c>
      <c r="J389" s="63">
        <v>16547000</v>
      </c>
      <c r="K389" s="118">
        <v>5.4100000000000002E-2</v>
      </c>
      <c r="L389" s="119">
        <f t="shared" si="15"/>
        <v>17442000</v>
      </c>
      <c r="M389" s="106"/>
      <c r="N389" s="195"/>
      <c r="O389" s="63"/>
      <c r="P389" s="63"/>
      <c r="Q389" s="63"/>
      <c r="S389" s="117"/>
    </row>
    <row r="390" spans="1:20" ht="12.95" customHeight="1" x14ac:dyDescent="0.2">
      <c r="A390" s="237">
        <v>379</v>
      </c>
      <c r="B390" s="193" t="s">
        <v>461</v>
      </c>
      <c r="C390" s="211" t="s">
        <v>462</v>
      </c>
      <c r="D390" s="194" t="s">
        <v>55</v>
      </c>
      <c r="E390" s="195">
        <v>106972</v>
      </c>
      <c r="F390" s="195">
        <v>2</v>
      </c>
      <c r="G390" s="196" t="s">
        <v>56</v>
      </c>
      <c r="H390" s="196" t="s">
        <v>57</v>
      </c>
      <c r="I390" s="197" t="s">
        <v>54</v>
      </c>
      <c r="J390" s="63">
        <v>16696000</v>
      </c>
      <c r="K390" s="118">
        <v>5.4100000000000002E-2</v>
      </c>
      <c r="L390" s="119">
        <f t="shared" si="15"/>
        <v>17599000</v>
      </c>
      <c r="M390" s="106"/>
      <c r="N390" s="195"/>
      <c r="O390" s="63"/>
      <c r="P390" s="63"/>
      <c r="Q390" s="63"/>
      <c r="S390" s="117"/>
    </row>
    <row r="391" spans="1:20" ht="12.95" customHeight="1" x14ac:dyDescent="0.2">
      <c r="A391" s="237">
        <v>380</v>
      </c>
      <c r="B391" s="198" t="s">
        <v>461</v>
      </c>
      <c r="C391" s="212" t="s">
        <v>462</v>
      </c>
      <c r="D391" s="199" t="s">
        <v>58</v>
      </c>
      <c r="E391" s="200">
        <v>106972</v>
      </c>
      <c r="F391" s="200">
        <v>2</v>
      </c>
      <c r="G391" s="201" t="s">
        <v>59</v>
      </c>
      <c r="H391" s="201" t="s">
        <v>60</v>
      </c>
      <c r="I391" s="202" t="s">
        <v>54</v>
      </c>
      <c r="J391" s="71">
        <v>16696000</v>
      </c>
      <c r="K391" s="120">
        <v>6.4100000000000004E-2</v>
      </c>
      <c r="L391" s="121">
        <f t="shared" si="15"/>
        <v>17766000</v>
      </c>
      <c r="M391" s="74"/>
      <c r="N391" s="200">
        <f>ROUND((S391/L391),0)</f>
        <v>44</v>
      </c>
      <c r="O391" s="71">
        <f>L391*N391</f>
        <v>781704000</v>
      </c>
      <c r="P391" s="71">
        <f>+(J391+(J391*$P$10))*N391</f>
        <v>774367158.4000001</v>
      </c>
      <c r="Q391" s="71">
        <f>O391-P391</f>
        <v>7336841.5999999046</v>
      </c>
      <c r="R391" s="203"/>
      <c r="S391" s="117">
        <v>779032760</v>
      </c>
      <c r="T391" s="175">
        <v>44</v>
      </c>
    </row>
    <row r="392" spans="1:20" ht="12.95" customHeight="1" x14ac:dyDescent="0.2">
      <c r="A392" s="237">
        <v>381</v>
      </c>
      <c r="B392" s="193" t="s">
        <v>463</v>
      </c>
      <c r="C392" s="193" t="s">
        <v>464</v>
      </c>
      <c r="D392" s="216" t="s">
        <v>465</v>
      </c>
      <c r="E392" s="195">
        <v>116119</v>
      </c>
      <c r="F392" s="195">
        <v>2</v>
      </c>
      <c r="G392" s="196" t="s">
        <v>52</v>
      </c>
      <c r="H392" s="196" t="s">
        <v>57</v>
      </c>
      <c r="I392" s="197" t="s">
        <v>54</v>
      </c>
      <c r="J392" s="63">
        <v>13450000</v>
      </c>
      <c r="K392" s="118">
        <v>5.4100000000000002E-2</v>
      </c>
      <c r="L392" s="119">
        <f t="shared" si="15"/>
        <v>14178000</v>
      </c>
      <c r="M392" s="106"/>
      <c r="N392" s="195"/>
      <c r="O392" s="63"/>
      <c r="P392" s="63"/>
      <c r="Q392" s="63"/>
      <c r="S392" s="117"/>
    </row>
    <row r="393" spans="1:20" ht="12.95" customHeight="1" x14ac:dyDescent="0.2">
      <c r="A393" s="237">
        <v>382</v>
      </c>
      <c r="B393" s="198" t="s">
        <v>463</v>
      </c>
      <c r="C393" s="198" t="s">
        <v>464</v>
      </c>
      <c r="D393" s="199" t="s">
        <v>58</v>
      </c>
      <c r="E393" s="200">
        <v>116119</v>
      </c>
      <c r="F393" s="200">
        <v>2</v>
      </c>
      <c r="G393" s="201" t="s">
        <v>59</v>
      </c>
      <c r="H393" s="201" t="s">
        <v>60</v>
      </c>
      <c r="I393" s="202" t="s">
        <v>54</v>
      </c>
      <c r="J393" s="71">
        <v>13450000</v>
      </c>
      <c r="K393" s="120">
        <v>6.4100000000000004E-2</v>
      </c>
      <c r="L393" s="121">
        <f t="shared" si="15"/>
        <v>14312000</v>
      </c>
      <c r="M393" s="74"/>
      <c r="N393" s="200">
        <f>ROUND((S393/L393),0)</f>
        <v>79</v>
      </c>
      <c r="O393" s="71">
        <f>L393*N393</f>
        <v>1130648000</v>
      </c>
      <c r="P393" s="71">
        <f>+(J393+(J393*$P$10))*N393</f>
        <v>1120033955</v>
      </c>
      <c r="Q393" s="71">
        <f>O393-P393</f>
        <v>10614045</v>
      </c>
      <c r="R393" s="203"/>
      <c r="S393" s="117">
        <v>1128927250</v>
      </c>
      <c r="T393" s="175">
        <v>100</v>
      </c>
    </row>
    <row r="394" spans="1:20" ht="12.95" customHeight="1" x14ac:dyDescent="0.2">
      <c r="A394" s="237">
        <v>383</v>
      </c>
      <c r="B394" s="193" t="s">
        <v>466</v>
      </c>
      <c r="C394" s="193" t="s">
        <v>467</v>
      </c>
      <c r="D394" s="194" t="s">
        <v>51</v>
      </c>
      <c r="E394" s="195">
        <v>51608</v>
      </c>
      <c r="F394" s="195">
        <v>2</v>
      </c>
      <c r="G394" s="196" t="s">
        <v>52</v>
      </c>
      <c r="H394" s="196" t="s">
        <v>53</v>
      </c>
      <c r="I394" s="197" t="s">
        <v>54</v>
      </c>
      <c r="J394" s="63">
        <v>14525000</v>
      </c>
      <c r="K394" s="118">
        <v>5.4100000000000002E-2</v>
      </c>
      <c r="L394" s="119">
        <f t="shared" si="15"/>
        <v>15311000</v>
      </c>
      <c r="M394" s="106"/>
      <c r="N394" s="195"/>
      <c r="O394" s="63"/>
      <c r="P394" s="63"/>
      <c r="Q394" s="63"/>
      <c r="S394" s="117"/>
    </row>
    <row r="395" spans="1:20" ht="12.95" customHeight="1" x14ac:dyDescent="0.2">
      <c r="A395" s="237">
        <v>384</v>
      </c>
      <c r="B395" s="193" t="s">
        <v>466</v>
      </c>
      <c r="C395" s="193" t="s">
        <v>467</v>
      </c>
      <c r="D395" s="194" t="s">
        <v>55</v>
      </c>
      <c r="E395" s="195">
        <v>51608</v>
      </c>
      <c r="F395" s="195">
        <v>2</v>
      </c>
      <c r="G395" s="196" t="s">
        <v>56</v>
      </c>
      <c r="H395" s="196" t="s">
        <v>57</v>
      </c>
      <c r="I395" s="197" t="s">
        <v>54</v>
      </c>
      <c r="J395" s="63">
        <v>14656000</v>
      </c>
      <c r="K395" s="118">
        <v>5.4100000000000002E-2</v>
      </c>
      <c r="L395" s="119">
        <f t="shared" si="15"/>
        <v>15449000</v>
      </c>
      <c r="M395" s="106"/>
      <c r="N395" s="195"/>
      <c r="O395" s="63"/>
      <c r="P395" s="63"/>
      <c r="Q395" s="63"/>
      <c r="S395" s="117"/>
    </row>
    <row r="396" spans="1:20" ht="12.95" customHeight="1" x14ac:dyDescent="0.2">
      <c r="A396" s="237">
        <v>385</v>
      </c>
      <c r="B396" s="193" t="s">
        <v>466</v>
      </c>
      <c r="C396" s="193" t="s">
        <v>467</v>
      </c>
      <c r="D396" s="194" t="s">
        <v>58</v>
      </c>
      <c r="E396" s="195">
        <v>51608</v>
      </c>
      <c r="F396" s="195">
        <v>2</v>
      </c>
      <c r="G396" s="196" t="s">
        <v>59</v>
      </c>
      <c r="H396" s="196" t="s">
        <v>60</v>
      </c>
      <c r="I396" s="197" t="s">
        <v>54</v>
      </c>
      <c r="J396" s="63">
        <v>14656000</v>
      </c>
      <c r="K396" s="118">
        <v>0</v>
      </c>
      <c r="L396" s="119">
        <f t="shared" si="15"/>
        <v>14656000</v>
      </c>
      <c r="M396" s="106"/>
      <c r="N396" s="195"/>
      <c r="O396" s="63"/>
      <c r="P396" s="63"/>
      <c r="Q396" s="63"/>
      <c r="R396" s="203"/>
      <c r="S396" s="117"/>
    </row>
    <row r="397" spans="1:20" ht="12.95" customHeight="1" x14ac:dyDescent="0.2">
      <c r="A397" s="237">
        <v>386</v>
      </c>
      <c r="B397" s="193" t="s">
        <v>468</v>
      </c>
      <c r="C397" s="193" t="s">
        <v>469</v>
      </c>
      <c r="D397" s="194" t="s">
        <v>51</v>
      </c>
      <c r="E397" s="195">
        <v>1009</v>
      </c>
      <c r="F397" s="195">
        <v>2</v>
      </c>
      <c r="G397" s="196" t="s">
        <v>52</v>
      </c>
      <c r="H397" s="196" t="s">
        <v>53</v>
      </c>
      <c r="I397" s="197" t="s">
        <v>54</v>
      </c>
      <c r="J397" s="63">
        <v>16547000</v>
      </c>
      <c r="K397" s="118">
        <v>5.4100000000000002E-2</v>
      </c>
      <c r="L397" s="119">
        <f t="shared" si="15"/>
        <v>17442000</v>
      </c>
      <c r="M397" s="106"/>
      <c r="N397" s="195"/>
      <c r="O397" s="63"/>
      <c r="P397" s="63"/>
      <c r="Q397" s="63"/>
      <c r="S397" s="117"/>
    </row>
    <row r="398" spans="1:20" ht="12.95" customHeight="1" x14ac:dyDescent="0.2">
      <c r="A398" s="237">
        <v>387</v>
      </c>
      <c r="B398" s="193" t="s">
        <v>468</v>
      </c>
      <c r="C398" s="193" t="s">
        <v>469</v>
      </c>
      <c r="D398" s="194" t="s">
        <v>55</v>
      </c>
      <c r="E398" s="195">
        <v>1009</v>
      </c>
      <c r="F398" s="195">
        <v>2</v>
      </c>
      <c r="G398" s="196" t="s">
        <v>56</v>
      </c>
      <c r="H398" s="196" t="s">
        <v>57</v>
      </c>
      <c r="I398" s="197" t="s">
        <v>54</v>
      </c>
      <c r="J398" s="63">
        <v>16696000</v>
      </c>
      <c r="K398" s="118">
        <v>5.4100000000000002E-2</v>
      </c>
      <c r="L398" s="119">
        <f t="shared" si="15"/>
        <v>17599000</v>
      </c>
      <c r="M398" s="106"/>
      <c r="N398" s="195"/>
      <c r="O398" s="63"/>
      <c r="P398" s="63"/>
      <c r="Q398" s="63"/>
      <c r="S398" s="117"/>
    </row>
    <row r="399" spans="1:20" ht="12.95" customHeight="1" x14ac:dyDescent="0.2">
      <c r="A399" s="237">
        <v>388</v>
      </c>
      <c r="B399" s="198" t="s">
        <v>468</v>
      </c>
      <c r="C399" s="198" t="s">
        <v>469</v>
      </c>
      <c r="D399" s="199" t="s">
        <v>58</v>
      </c>
      <c r="E399" s="200">
        <v>1009</v>
      </c>
      <c r="F399" s="200">
        <v>2</v>
      </c>
      <c r="G399" s="201" t="s">
        <v>59</v>
      </c>
      <c r="H399" s="201" t="s">
        <v>60</v>
      </c>
      <c r="I399" s="202" t="s">
        <v>54</v>
      </c>
      <c r="J399" s="71">
        <v>16696000</v>
      </c>
      <c r="K399" s="120">
        <v>6.4100000000000004E-2</v>
      </c>
      <c r="L399" s="121">
        <f t="shared" si="15"/>
        <v>17766000</v>
      </c>
      <c r="M399" s="74"/>
      <c r="N399" s="200">
        <f>ROUND((S399/L399),0)</f>
        <v>24</v>
      </c>
      <c r="O399" s="71">
        <f>L399*N399</f>
        <v>426384000</v>
      </c>
      <c r="P399" s="71">
        <f>+(J399+(J399*$P$10))*N399</f>
        <v>422382086.40000004</v>
      </c>
      <c r="Q399" s="71">
        <f>O399-P399</f>
        <v>4001913.5999999642</v>
      </c>
      <c r="R399" s="203"/>
      <c r="S399" s="117">
        <v>433117725</v>
      </c>
      <c r="T399" s="175">
        <v>26</v>
      </c>
    </row>
    <row r="400" spans="1:20" ht="12.95" customHeight="1" x14ac:dyDescent="0.2">
      <c r="A400" s="237">
        <v>389</v>
      </c>
      <c r="B400" s="193" t="s">
        <v>470</v>
      </c>
      <c r="C400" s="193" t="s">
        <v>471</v>
      </c>
      <c r="D400" s="194" t="s">
        <v>51</v>
      </c>
      <c r="E400" s="195">
        <v>7576</v>
      </c>
      <c r="F400" s="195">
        <v>2</v>
      </c>
      <c r="G400" s="196" t="s">
        <v>52</v>
      </c>
      <c r="H400" s="196" t="s">
        <v>53</v>
      </c>
      <c r="I400" s="197" t="s">
        <v>54</v>
      </c>
      <c r="J400" s="63">
        <v>15190000</v>
      </c>
      <c r="K400" s="118">
        <v>5.4100000000000002E-2</v>
      </c>
      <c r="L400" s="119">
        <f t="shared" si="15"/>
        <v>16012000</v>
      </c>
      <c r="M400" s="106"/>
      <c r="N400" s="195"/>
      <c r="O400" s="63"/>
      <c r="P400" s="63"/>
      <c r="Q400" s="63"/>
      <c r="S400" s="117"/>
    </row>
    <row r="401" spans="1:20" ht="12.95" customHeight="1" x14ac:dyDescent="0.2">
      <c r="A401" s="237">
        <v>390</v>
      </c>
      <c r="B401" s="193" t="s">
        <v>470</v>
      </c>
      <c r="C401" s="193" t="s">
        <v>471</v>
      </c>
      <c r="D401" s="194" t="s">
        <v>55</v>
      </c>
      <c r="E401" s="195">
        <v>7576</v>
      </c>
      <c r="F401" s="195">
        <v>2</v>
      </c>
      <c r="G401" s="196" t="s">
        <v>56</v>
      </c>
      <c r="H401" s="196" t="s">
        <v>57</v>
      </c>
      <c r="I401" s="197" t="s">
        <v>54</v>
      </c>
      <c r="J401" s="63">
        <v>15327000</v>
      </c>
      <c r="K401" s="118">
        <v>5.4100000000000002E-2</v>
      </c>
      <c r="L401" s="119">
        <f t="shared" si="15"/>
        <v>16156000</v>
      </c>
      <c r="M401" s="106"/>
      <c r="N401" s="195"/>
      <c r="O401" s="63"/>
      <c r="P401" s="63"/>
      <c r="Q401" s="63"/>
      <c r="S401" s="117"/>
    </row>
    <row r="402" spans="1:20" ht="12.95" customHeight="1" x14ac:dyDescent="0.2">
      <c r="A402" s="237">
        <v>391</v>
      </c>
      <c r="B402" s="193" t="s">
        <v>470</v>
      </c>
      <c r="C402" s="193" t="s">
        <v>471</v>
      </c>
      <c r="D402" s="194" t="s">
        <v>58</v>
      </c>
      <c r="E402" s="195">
        <v>7576</v>
      </c>
      <c r="F402" s="195">
        <v>2</v>
      </c>
      <c r="G402" s="196" t="s">
        <v>59</v>
      </c>
      <c r="H402" s="196" t="s">
        <v>60</v>
      </c>
      <c r="I402" s="197" t="s">
        <v>54</v>
      </c>
      <c r="J402" s="63">
        <v>15327000</v>
      </c>
      <c r="K402" s="118">
        <v>0</v>
      </c>
      <c r="L402" s="119">
        <f t="shared" si="15"/>
        <v>15327000</v>
      </c>
      <c r="M402" s="106"/>
      <c r="N402" s="195"/>
      <c r="O402" s="63"/>
      <c r="P402" s="63"/>
      <c r="Q402" s="63"/>
      <c r="R402" s="203"/>
      <c r="S402" s="117"/>
    </row>
    <row r="403" spans="1:20" ht="12.95" customHeight="1" x14ac:dyDescent="0.2">
      <c r="A403" s="237">
        <v>392</v>
      </c>
      <c r="B403" s="193" t="s">
        <v>472</v>
      </c>
      <c r="C403" s="193" t="s">
        <v>473</v>
      </c>
      <c r="D403" s="194" t="s">
        <v>51</v>
      </c>
      <c r="E403" s="195">
        <v>105238</v>
      </c>
      <c r="F403" s="195">
        <v>3</v>
      </c>
      <c r="G403" s="196" t="s">
        <v>52</v>
      </c>
      <c r="H403" s="196" t="s">
        <v>53</v>
      </c>
      <c r="I403" s="197" t="s">
        <v>54</v>
      </c>
      <c r="J403" s="63">
        <v>17566000</v>
      </c>
      <c r="K403" s="118">
        <v>5.4100000000000002E-2</v>
      </c>
      <c r="L403" s="119">
        <f t="shared" si="15"/>
        <v>18516000</v>
      </c>
      <c r="M403" s="106"/>
      <c r="N403" s="195"/>
      <c r="O403" s="63"/>
      <c r="P403" s="63"/>
      <c r="Q403" s="63"/>
      <c r="S403" s="117"/>
    </row>
    <row r="404" spans="1:20" ht="12.95" customHeight="1" x14ac:dyDescent="0.2">
      <c r="A404" s="237">
        <v>393</v>
      </c>
      <c r="B404" s="193" t="s">
        <v>472</v>
      </c>
      <c r="C404" s="193" t="s">
        <v>473</v>
      </c>
      <c r="D404" s="194" t="s">
        <v>55</v>
      </c>
      <c r="E404" s="195">
        <v>105238</v>
      </c>
      <c r="F404" s="195">
        <v>3</v>
      </c>
      <c r="G404" s="196" t="s">
        <v>56</v>
      </c>
      <c r="H404" s="196" t="s">
        <v>57</v>
      </c>
      <c r="I404" s="197" t="s">
        <v>54</v>
      </c>
      <c r="J404" s="63">
        <v>17725000</v>
      </c>
      <c r="K404" s="118">
        <v>5.4100000000000002E-2</v>
      </c>
      <c r="L404" s="119">
        <f t="shared" si="15"/>
        <v>18684000</v>
      </c>
      <c r="M404" s="106"/>
      <c r="N404" s="195"/>
      <c r="O404" s="63"/>
      <c r="P404" s="63"/>
      <c r="Q404" s="63"/>
      <c r="S404" s="117"/>
    </row>
    <row r="405" spans="1:20" ht="12.95" customHeight="1" x14ac:dyDescent="0.2">
      <c r="A405" s="237">
        <v>394</v>
      </c>
      <c r="B405" s="198" t="s">
        <v>472</v>
      </c>
      <c r="C405" s="198" t="s">
        <v>473</v>
      </c>
      <c r="D405" s="199" t="s">
        <v>58</v>
      </c>
      <c r="E405" s="200">
        <v>105238</v>
      </c>
      <c r="F405" s="200">
        <v>3</v>
      </c>
      <c r="G405" s="201" t="s">
        <v>59</v>
      </c>
      <c r="H405" s="201" t="s">
        <v>60</v>
      </c>
      <c r="I405" s="202" t="s">
        <v>54</v>
      </c>
      <c r="J405" s="71">
        <v>17725000</v>
      </c>
      <c r="K405" s="120">
        <v>6.4100000000000004E-2</v>
      </c>
      <c r="L405" s="121">
        <f t="shared" si="15"/>
        <v>18861000</v>
      </c>
      <c r="M405" s="74"/>
      <c r="N405" s="200">
        <f>ROUND((S405/L405),0)</f>
        <v>46</v>
      </c>
      <c r="O405" s="71">
        <f>L405*N405</f>
        <v>867606000</v>
      </c>
      <c r="P405" s="71">
        <f>+(J405+(J405*$P$10))*N405</f>
        <v>859460435</v>
      </c>
      <c r="Q405" s="71">
        <f>O405-P405</f>
        <v>8145565</v>
      </c>
      <c r="R405" s="203"/>
      <c r="S405" s="117">
        <v>873293690</v>
      </c>
      <c r="T405" s="175">
        <v>50</v>
      </c>
    </row>
    <row r="406" spans="1:20" ht="12.95" customHeight="1" x14ac:dyDescent="0.2">
      <c r="A406" s="237">
        <v>395</v>
      </c>
      <c r="B406" s="193" t="s">
        <v>474</v>
      </c>
      <c r="C406" s="193" t="s">
        <v>475</v>
      </c>
      <c r="D406" s="194" t="s">
        <v>51</v>
      </c>
      <c r="E406" s="195">
        <v>105265</v>
      </c>
      <c r="F406" s="195">
        <v>4</v>
      </c>
      <c r="G406" s="196" t="s">
        <v>52</v>
      </c>
      <c r="H406" s="196" t="s">
        <v>53</v>
      </c>
      <c r="I406" s="197" t="s">
        <v>54</v>
      </c>
      <c r="J406" s="63">
        <v>17148000</v>
      </c>
      <c r="K406" s="118">
        <v>5.4100000000000002E-2</v>
      </c>
      <c r="L406" s="119">
        <f t="shared" si="15"/>
        <v>18076000</v>
      </c>
      <c r="M406" s="106"/>
      <c r="N406" s="195"/>
      <c r="O406" s="63"/>
      <c r="P406" s="63"/>
      <c r="Q406" s="63"/>
      <c r="S406" s="117"/>
    </row>
    <row r="407" spans="1:20" x14ac:dyDescent="0.2">
      <c r="A407" s="237">
        <v>396</v>
      </c>
      <c r="B407" s="193" t="s">
        <v>474</v>
      </c>
      <c r="C407" s="193" t="s">
        <v>475</v>
      </c>
      <c r="D407" s="216" t="s">
        <v>248</v>
      </c>
      <c r="E407" s="195">
        <v>105265</v>
      </c>
      <c r="F407" s="195">
        <v>4</v>
      </c>
      <c r="G407" s="196" t="s">
        <v>56</v>
      </c>
      <c r="H407" s="196" t="s">
        <v>60</v>
      </c>
      <c r="I407" s="197" t="s">
        <v>54</v>
      </c>
      <c r="J407" s="63">
        <v>17303000</v>
      </c>
      <c r="K407" s="118">
        <v>5.4100000000000002E-2</v>
      </c>
      <c r="L407" s="119">
        <f t="shared" si="15"/>
        <v>18239000</v>
      </c>
      <c r="M407" s="106"/>
      <c r="N407" s="195"/>
      <c r="O407" s="63"/>
      <c r="P407" s="63"/>
      <c r="Q407" s="63"/>
      <c r="S407" s="117"/>
    </row>
    <row r="408" spans="1:20" x14ac:dyDescent="0.2">
      <c r="A408" s="237">
        <v>397</v>
      </c>
      <c r="B408" s="193" t="s">
        <v>476</v>
      </c>
      <c r="C408" s="193" t="s">
        <v>477</v>
      </c>
      <c r="D408" s="194" t="s">
        <v>51</v>
      </c>
      <c r="E408" s="195">
        <v>106971</v>
      </c>
      <c r="F408" s="195">
        <v>4</v>
      </c>
      <c r="G408" s="196" t="s">
        <v>52</v>
      </c>
      <c r="H408" s="196" t="s">
        <v>53</v>
      </c>
      <c r="I408" s="197" t="s">
        <v>54</v>
      </c>
      <c r="J408" s="63">
        <v>15381000</v>
      </c>
      <c r="K408" s="118">
        <v>5.4100000000000002E-2</v>
      </c>
      <c r="L408" s="119">
        <f t="shared" si="15"/>
        <v>16213000</v>
      </c>
      <c r="M408" s="106"/>
      <c r="N408" s="195"/>
      <c r="O408" s="63"/>
      <c r="P408" s="63"/>
      <c r="Q408" s="63"/>
      <c r="S408" s="117"/>
    </row>
    <row r="409" spans="1:20" x14ac:dyDescent="0.2">
      <c r="A409" s="237">
        <v>398</v>
      </c>
      <c r="B409" s="193" t="s">
        <v>476</v>
      </c>
      <c r="C409" s="193" t="s">
        <v>477</v>
      </c>
      <c r="D409" s="194" t="s">
        <v>55</v>
      </c>
      <c r="E409" s="195">
        <v>106971</v>
      </c>
      <c r="F409" s="195">
        <v>4</v>
      </c>
      <c r="G409" s="196" t="s">
        <v>56</v>
      </c>
      <c r="H409" s="196" t="s">
        <v>57</v>
      </c>
      <c r="I409" s="197" t="s">
        <v>54</v>
      </c>
      <c r="J409" s="63">
        <v>15520000</v>
      </c>
      <c r="K409" s="118">
        <v>5.4100000000000002E-2</v>
      </c>
      <c r="L409" s="119">
        <f t="shared" si="15"/>
        <v>16360000</v>
      </c>
      <c r="M409" s="106"/>
      <c r="N409" s="195"/>
      <c r="O409" s="63"/>
      <c r="P409" s="63"/>
      <c r="Q409" s="63"/>
      <c r="S409" s="117"/>
    </row>
    <row r="410" spans="1:20" x14ac:dyDescent="0.2">
      <c r="A410" s="237">
        <v>399</v>
      </c>
      <c r="B410" s="198" t="s">
        <v>476</v>
      </c>
      <c r="C410" s="198" t="s">
        <v>477</v>
      </c>
      <c r="D410" s="199" t="s">
        <v>58</v>
      </c>
      <c r="E410" s="200">
        <v>106971</v>
      </c>
      <c r="F410" s="200">
        <v>4</v>
      </c>
      <c r="G410" s="201" t="s">
        <v>59</v>
      </c>
      <c r="H410" s="201" t="s">
        <v>60</v>
      </c>
      <c r="I410" s="202" t="s">
        <v>54</v>
      </c>
      <c r="J410" s="71">
        <v>15520000</v>
      </c>
      <c r="K410" s="120">
        <v>6.4100000000000004E-2</v>
      </c>
      <c r="L410" s="121">
        <f t="shared" si="15"/>
        <v>16515000</v>
      </c>
      <c r="M410" s="74"/>
      <c r="N410" s="200">
        <f>ROUND((S410/L410),0)</f>
        <v>19</v>
      </c>
      <c r="O410" s="71">
        <f>L410*N410</f>
        <v>313785000</v>
      </c>
      <c r="P410" s="71">
        <f>+(J410+(J410*$P$10))*N410</f>
        <v>310833008</v>
      </c>
      <c r="Q410" s="71">
        <f>O410-P410</f>
        <v>2951992</v>
      </c>
      <c r="R410" s="203"/>
      <c r="S410" s="117">
        <v>320924565</v>
      </c>
      <c r="T410" s="175">
        <v>20</v>
      </c>
    </row>
    <row r="411" spans="1:20" x14ac:dyDescent="0.2">
      <c r="A411" s="237">
        <v>400</v>
      </c>
      <c r="B411" s="193" t="s">
        <v>478</v>
      </c>
      <c r="C411" s="193" t="s">
        <v>479</v>
      </c>
      <c r="D411" s="194" t="s">
        <v>51</v>
      </c>
      <c r="E411" s="195">
        <v>20045</v>
      </c>
      <c r="F411" s="195">
        <v>4</v>
      </c>
      <c r="G411" s="196" t="s">
        <v>52</v>
      </c>
      <c r="H411" s="196" t="s">
        <v>53</v>
      </c>
      <c r="I411" s="197" t="s">
        <v>54</v>
      </c>
      <c r="J411" s="63">
        <v>16473000</v>
      </c>
      <c r="K411" s="118">
        <v>5.4100000000000002E-2</v>
      </c>
      <c r="L411" s="119">
        <f t="shared" si="15"/>
        <v>17364000</v>
      </c>
      <c r="M411" s="106"/>
      <c r="N411" s="195"/>
      <c r="O411" s="63"/>
      <c r="P411" s="63"/>
      <c r="Q411" s="63"/>
      <c r="S411" s="117"/>
    </row>
    <row r="412" spans="1:20" x14ac:dyDescent="0.2">
      <c r="A412" s="237">
        <v>401</v>
      </c>
      <c r="B412" s="193" t="s">
        <v>478</v>
      </c>
      <c r="C412" s="193" t="s">
        <v>479</v>
      </c>
      <c r="D412" s="194" t="s">
        <v>55</v>
      </c>
      <c r="E412" s="195">
        <v>20045</v>
      </c>
      <c r="F412" s="195">
        <v>4</v>
      </c>
      <c r="G412" s="196" t="s">
        <v>56</v>
      </c>
      <c r="H412" s="196" t="s">
        <v>57</v>
      </c>
      <c r="I412" s="197" t="s">
        <v>54</v>
      </c>
      <c r="J412" s="63">
        <v>16622000</v>
      </c>
      <c r="K412" s="118">
        <v>5.4100000000000002E-2</v>
      </c>
      <c r="L412" s="119">
        <f t="shared" si="15"/>
        <v>17521000</v>
      </c>
      <c r="M412" s="106"/>
      <c r="N412" s="195"/>
      <c r="O412" s="63"/>
      <c r="P412" s="63"/>
      <c r="Q412" s="63"/>
      <c r="S412" s="117"/>
    </row>
    <row r="413" spans="1:20" x14ac:dyDescent="0.2">
      <c r="A413" s="237">
        <v>402</v>
      </c>
      <c r="B413" s="198" t="s">
        <v>478</v>
      </c>
      <c r="C413" s="198" t="s">
        <v>479</v>
      </c>
      <c r="D413" s="199" t="s">
        <v>58</v>
      </c>
      <c r="E413" s="200">
        <v>20045</v>
      </c>
      <c r="F413" s="200">
        <v>4</v>
      </c>
      <c r="G413" s="201" t="s">
        <v>59</v>
      </c>
      <c r="H413" s="201" t="s">
        <v>60</v>
      </c>
      <c r="I413" s="202" t="s">
        <v>54</v>
      </c>
      <c r="J413" s="71">
        <v>16622000</v>
      </c>
      <c r="K413" s="120">
        <v>6.4100000000000004E-2</v>
      </c>
      <c r="L413" s="121">
        <f t="shared" si="15"/>
        <v>17687000</v>
      </c>
      <c r="M413" s="74"/>
      <c r="N413" s="200">
        <f>ROUND((S413/L413),0)</f>
        <v>7</v>
      </c>
      <c r="O413" s="71">
        <f>L413*N413</f>
        <v>123809000</v>
      </c>
      <c r="P413" s="71">
        <f>+(J413+(J413*$P$10))*N413</f>
        <v>122648751.39999999</v>
      </c>
      <c r="Q413" s="71">
        <f>O413-P413</f>
        <v>1160248.6000000089</v>
      </c>
      <c r="R413" s="203"/>
      <c r="S413" s="117">
        <v>123382770</v>
      </c>
      <c r="T413" s="175">
        <v>10</v>
      </c>
    </row>
    <row r="414" spans="1:20" x14ac:dyDescent="0.2">
      <c r="A414" s="237">
        <v>403</v>
      </c>
      <c r="B414" s="193" t="s">
        <v>480</v>
      </c>
      <c r="C414" s="193" t="s">
        <v>481</v>
      </c>
      <c r="D414" s="194" t="s">
        <v>51</v>
      </c>
      <c r="E414" s="195">
        <v>52699</v>
      </c>
      <c r="F414" s="195">
        <v>4</v>
      </c>
      <c r="G414" s="196" t="s">
        <v>52</v>
      </c>
      <c r="H414" s="196" t="s">
        <v>53</v>
      </c>
      <c r="I414" s="197" t="s">
        <v>54</v>
      </c>
      <c r="J414" s="63">
        <v>15632000</v>
      </c>
      <c r="K414" s="118">
        <v>5.4100000000000002E-2</v>
      </c>
      <c r="L414" s="119">
        <f t="shared" si="15"/>
        <v>16478000</v>
      </c>
      <c r="M414" s="106"/>
      <c r="N414" s="195"/>
      <c r="O414" s="63"/>
      <c r="P414" s="63"/>
      <c r="Q414" s="63"/>
      <c r="S414" s="117"/>
    </row>
    <row r="415" spans="1:20" x14ac:dyDescent="0.2">
      <c r="A415" s="237">
        <v>404</v>
      </c>
      <c r="B415" s="193" t="s">
        <v>480</v>
      </c>
      <c r="C415" s="193" t="s">
        <v>481</v>
      </c>
      <c r="D415" s="194" t="s">
        <v>55</v>
      </c>
      <c r="E415" s="195">
        <v>52699</v>
      </c>
      <c r="F415" s="195">
        <v>4</v>
      </c>
      <c r="G415" s="196" t="s">
        <v>56</v>
      </c>
      <c r="H415" s="196" t="s">
        <v>57</v>
      </c>
      <c r="I415" s="197" t="s">
        <v>54</v>
      </c>
      <c r="J415" s="63">
        <v>15773000</v>
      </c>
      <c r="K415" s="118">
        <v>5.4100000000000002E-2</v>
      </c>
      <c r="L415" s="119">
        <f t="shared" si="15"/>
        <v>16626000</v>
      </c>
      <c r="M415" s="106"/>
      <c r="N415" s="195"/>
      <c r="O415" s="63"/>
      <c r="P415" s="63"/>
      <c r="Q415" s="63"/>
      <c r="S415" s="117"/>
    </row>
    <row r="416" spans="1:20" x14ac:dyDescent="0.2">
      <c r="A416" s="237">
        <v>405</v>
      </c>
      <c r="B416" s="198" t="s">
        <v>480</v>
      </c>
      <c r="C416" s="198" t="s">
        <v>481</v>
      </c>
      <c r="D416" s="199" t="s">
        <v>58</v>
      </c>
      <c r="E416" s="200">
        <v>52699</v>
      </c>
      <c r="F416" s="200">
        <v>4</v>
      </c>
      <c r="G416" s="201" t="s">
        <v>59</v>
      </c>
      <c r="H416" s="201" t="s">
        <v>60</v>
      </c>
      <c r="I416" s="202" t="s">
        <v>54</v>
      </c>
      <c r="J416" s="71">
        <v>15773000</v>
      </c>
      <c r="K416" s="120">
        <v>6.4100000000000004E-2</v>
      </c>
      <c r="L416" s="121">
        <f t="shared" si="15"/>
        <v>16784000</v>
      </c>
      <c r="M416" s="74"/>
      <c r="N416" s="200">
        <f>ROUND((S416/L416),0)</f>
        <v>22</v>
      </c>
      <c r="O416" s="71">
        <f>L416*N416</f>
        <v>369248000</v>
      </c>
      <c r="P416" s="71">
        <f>+(J416+(J416*$P$10))*N416</f>
        <v>365779024.60000002</v>
      </c>
      <c r="Q416" s="71">
        <f>O416-P416</f>
        <v>3468975.3999999762</v>
      </c>
      <c r="R416" s="203"/>
      <c r="S416" s="117">
        <v>367977280</v>
      </c>
      <c r="T416" s="175">
        <v>24</v>
      </c>
    </row>
    <row r="417" spans="1:20" x14ac:dyDescent="0.2">
      <c r="A417" s="237">
        <v>406</v>
      </c>
      <c r="B417" s="193" t="s">
        <v>482</v>
      </c>
      <c r="C417" s="193" t="s">
        <v>483</v>
      </c>
      <c r="D417" s="194" t="s">
        <v>51</v>
      </c>
      <c r="E417" s="195">
        <v>54466</v>
      </c>
      <c r="F417" s="195">
        <v>4</v>
      </c>
      <c r="G417" s="196" t="s">
        <v>52</v>
      </c>
      <c r="H417" s="196" t="s">
        <v>53</v>
      </c>
      <c r="I417" s="197" t="s">
        <v>54</v>
      </c>
      <c r="J417" s="63">
        <v>17081000</v>
      </c>
      <c r="K417" s="118">
        <v>5.4100000000000002E-2</v>
      </c>
      <c r="L417" s="119">
        <f t="shared" si="15"/>
        <v>18005000</v>
      </c>
      <c r="M417" s="106"/>
      <c r="N417" s="195"/>
      <c r="O417" s="63"/>
      <c r="P417" s="63"/>
      <c r="Q417" s="63"/>
      <c r="S417" s="117"/>
    </row>
    <row r="418" spans="1:20" x14ac:dyDescent="0.2">
      <c r="A418" s="237">
        <v>407</v>
      </c>
      <c r="B418" s="193" t="s">
        <v>482</v>
      </c>
      <c r="C418" s="193" t="s">
        <v>483</v>
      </c>
      <c r="D418" s="194" t="s">
        <v>55</v>
      </c>
      <c r="E418" s="195">
        <v>54466</v>
      </c>
      <c r="F418" s="195">
        <v>4</v>
      </c>
      <c r="G418" s="196" t="s">
        <v>56</v>
      </c>
      <c r="H418" s="196" t="s">
        <v>57</v>
      </c>
      <c r="I418" s="197" t="s">
        <v>54</v>
      </c>
      <c r="J418" s="63">
        <v>17236000</v>
      </c>
      <c r="K418" s="118">
        <v>5.4100000000000002E-2</v>
      </c>
      <c r="L418" s="119">
        <f t="shared" si="15"/>
        <v>18168000</v>
      </c>
      <c r="M418" s="106"/>
      <c r="N418" s="195"/>
      <c r="O418" s="63"/>
      <c r="P418" s="63"/>
      <c r="Q418" s="63"/>
      <c r="S418" s="117"/>
    </row>
    <row r="419" spans="1:20" x14ac:dyDescent="0.2">
      <c r="A419" s="237">
        <v>408</v>
      </c>
      <c r="B419" s="198" t="s">
        <v>482</v>
      </c>
      <c r="C419" s="198" t="s">
        <v>483</v>
      </c>
      <c r="D419" s="199" t="s">
        <v>58</v>
      </c>
      <c r="E419" s="200">
        <v>54466</v>
      </c>
      <c r="F419" s="200">
        <v>4</v>
      </c>
      <c r="G419" s="201" t="s">
        <v>59</v>
      </c>
      <c r="H419" s="201" t="s">
        <v>60</v>
      </c>
      <c r="I419" s="202" t="s">
        <v>54</v>
      </c>
      <c r="J419" s="71">
        <v>17236000</v>
      </c>
      <c r="K419" s="120">
        <v>6.4100000000000004E-2</v>
      </c>
      <c r="L419" s="121">
        <f t="shared" si="15"/>
        <v>18341000</v>
      </c>
      <c r="M419" s="74"/>
      <c r="N419" s="200">
        <f>ROUND((S419/L419),0)</f>
        <v>11</v>
      </c>
      <c r="O419" s="71">
        <f>L419*N419</f>
        <v>201751000</v>
      </c>
      <c r="P419" s="71">
        <f>+(J419+(J419*$P$10))*N419</f>
        <v>199853143.60000002</v>
      </c>
      <c r="Q419" s="71">
        <f>O419-P419</f>
        <v>1897856.3999999762</v>
      </c>
      <c r="R419" s="203"/>
      <c r="S419" s="117">
        <v>200701750</v>
      </c>
      <c r="T419" s="175">
        <v>14</v>
      </c>
    </row>
    <row r="420" spans="1:20" x14ac:dyDescent="0.2">
      <c r="A420" s="237">
        <v>409</v>
      </c>
      <c r="B420" s="193" t="s">
        <v>484</v>
      </c>
      <c r="C420" s="193" t="s">
        <v>485</v>
      </c>
      <c r="D420" s="194" t="s">
        <v>51</v>
      </c>
      <c r="E420" s="195">
        <v>108954</v>
      </c>
      <c r="F420" s="195">
        <v>3</v>
      </c>
      <c r="G420" s="196" t="s">
        <v>52</v>
      </c>
      <c r="H420" s="196" t="s">
        <v>53</v>
      </c>
      <c r="I420" s="197" t="s">
        <v>54</v>
      </c>
      <c r="J420" s="63">
        <v>16191000</v>
      </c>
      <c r="K420" s="118">
        <v>5.4100000000000002E-2</v>
      </c>
      <c r="L420" s="119">
        <f t="shared" si="15"/>
        <v>17067000</v>
      </c>
      <c r="M420" s="106"/>
      <c r="N420" s="195"/>
      <c r="O420" s="63"/>
      <c r="P420" s="63"/>
      <c r="Q420" s="63"/>
      <c r="S420" s="117"/>
    </row>
    <row r="421" spans="1:20" x14ac:dyDescent="0.2">
      <c r="A421" s="237">
        <v>410</v>
      </c>
      <c r="B421" s="193" t="s">
        <v>484</v>
      </c>
      <c r="C421" s="193" t="s">
        <v>485</v>
      </c>
      <c r="D421" s="194" t="s">
        <v>55</v>
      </c>
      <c r="E421" s="195">
        <v>108954</v>
      </c>
      <c r="F421" s="195">
        <v>3</v>
      </c>
      <c r="G421" s="196" t="s">
        <v>56</v>
      </c>
      <c r="H421" s="196" t="s">
        <v>57</v>
      </c>
      <c r="I421" s="197" t="s">
        <v>54</v>
      </c>
      <c r="J421" s="63">
        <v>16337000</v>
      </c>
      <c r="K421" s="118">
        <v>5.4100000000000002E-2</v>
      </c>
      <c r="L421" s="119">
        <f t="shared" si="15"/>
        <v>17221000</v>
      </c>
      <c r="M421" s="106"/>
      <c r="N421" s="195"/>
      <c r="O421" s="63"/>
      <c r="P421" s="63"/>
      <c r="Q421" s="63"/>
      <c r="S421" s="117"/>
    </row>
    <row r="422" spans="1:20" x14ac:dyDescent="0.2">
      <c r="A422" s="237">
        <v>411</v>
      </c>
      <c r="B422" s="198" t="s">
        <v>484</v>
      </c>
      <c r="C422" s="198" t="s">
        <v>485</v>
      </c>
      <c r="D422" s="199" t="s">
        <v>58</v>
      </c>
      <c r="E422" s="200">
        <v>108954</v>
      </c>
      <c r="F422" s="200">
        <v>3</v>
      </c>
      <c r="G422" s="201" t="s">
        <v>59</v>
      </c>
      <c r="H422" s="201" t="s">
        <v>60</v>
      </c>
      <c r="I422" s="202" t="s">
        <v>54</v>
      </c>
      <c r="J422" s="71">
        <v>16337000</v>
      </c>
      <c r="K422" s="120">
        <v>6.4100000000000004E-2</v>
      </c>
      <c r="L422" s="121">
        <f t="shared" si="15"/>
        <v>17384000</v>
      </c>
      <c r="M422" s="74"/>
      <c r="N422" s="200">
        <f>ROUND((S422/L422),0)</f>
        <v>8</v>
      </c>
      <c r="O422" s="71">
        <f>L422*N422</f>
        <v>139072000</v>
      </c>
      <c r="P422" s="71">
        <f>+(J422+(J422*$P$10))*N422</f>
        <v>137766653.59999999</v>
      </c>
      <c r="Q422" s="71">
        <f>O422-P422</f>
        <v>1305346.400000006</v>
      </c>
      <c r="R422" s="203"/>
      <c r="S422" s="117">
        <v>147257145</v>
      </c>
      <c r="T422" s="175">
        <v>10</v>
      </c>
    </row>
    <row r="423" spans="1:20" x14ac:dyDescent="0.2">
      <c r="A423" s="237">
        <v>412</v>
      </c>
      <c r="B423" s="193" t="s">
        <v>486</v>
      </c>
      <c r="C423" s="193" t="s">
        <v>487</v>
      </c>
      <c r="D423" s="194" t="s">
        <v>51</v>
      </c>
      <c r="E423" s="195">
        <v>9291</v>
      </c>
      <c r="F423" s="195">
        <v>4</v>
      </c>
      <c r="G423" s="196" t="s">
        <v>52</v>
      </c>
      <c r="H423" s="196" t="s">
        <v>53</v>
      </c>
      <c r="I423" s="197" t="s">
        <v>54</v>
      </c>
      <c r="J423" s="63">
        <v>16689000</v>
      </c>
      <c r="K423" s="118">
        <v>5.4100000000000002E-2</v>
      </c>
      <c r="L423" s="119">
        <f t="shared" si="15"/>
        <v>17592000</v>
      </c>
      <c r="M423" s="106"/>
      <c r="N423" s="195"/>
      <c r="O423" s="63"/>
      <c r="P423" s="63"/>
      <c r="Q423" s="63"/>
      <c r="S423" s="117"/>
    </row>
    <row r="424" spans="1:20" x14ac:dyDescent="0.2">
      <c r="A424" s="237">
        <v>413</v>
      </c>
      <c r="B424" s="193" t="s">
        <v>486</v>
      </c>
      <c r="C424" s="193" t="s">
        <v>487</v>
      </c>
      <c r="D424" s="194" t="s">
        <v>55</v>
      </c>
      <c r="E424" s="195">
        <v>9291</v>
      </c>
      <c r="F424" s="195">
        <v>4</v>
      </c>
      <c r="G424" s="196" t="s">
        <v>56</v>
      </c>
      <c r="H424" s="196" t="s">
        <v>57</v>
      </c>
      <c r="I424" s="197" t="s">
        <v>54</v>
      </c>
      <c r="J424" s="63">
        <v>16840000</v>
      </c>
      <c r="K424" s="118">
        <v>5.4100000000000002E-2</v>
      </c>
      <c r="L424" s="119">
        <f t="shared" si="15"/>
        <v>17751000</v>
      </c>
      <c r="M424" s="106"/>
      <c r="N424" s="195"/>
      <c r="O424" s="63"/>
      <c r="P424" s="63"/>
      <c r="Q424" s="63"/>
      <c r="S424" s="117"/>
    </row>
    <row r="425" spans="1:20" x14ac:dyDescent="0.2">
      <c r="A425" s="237">
        <v>414</v>
      </c>
      <c r="B425" s="198" t="s">
        <v>486</v>
      </c>
      <c r="C425" s="198" t="s">
        <v>487</v>
      </c>
      <c r="D425" s="199" t="s">
        <v>58</v>
      </c>
      <c r="E425" s="200">
        <v>9291</v>
      </c>
      <c r="F425" s="200">
        <v>4</v>
      </c>
      <c r="G425" s="201" t="s">
        <v>59</v>
      </c>
      <c r="H425" s="201" t="s">
        <v>60</v>
      </c>
      <c r="I425" s="202" t="s">
        <v>54</v>
      </c>
      <c r="J425" s="71">
        <v>16840000</v>
      </c>
      <c r="K425" s="120">
        <v>6.4100000000000004E-2</v>
      </c>
      <c r="L425" s="121">
        <f t="shared" si="15"/>
        <v>17919000</v>
      </c>
      <c r="M425" s="74"/>
      <c r="N425" s="200">
        <f>ROUND((S425/L425),0)</f>
        <v>8</v>
      </c>
      <c r="O425" s="71">
        <f>L425*N425</f>
        <v>143352000</v>
      </c>
      <c r="P425" s="71">
        <f>+(J425+(J425*$P$10))*N425</f>
        <v>142008352</v>
      </c>
      <c r="Q425" s="71">
        <f>O425-P425</f>
        <v>1343648</v>
      </c>
      <c r="R425" s="203"/>
      <c r="S425" s="117">
        <v>151786455</v>
      </c>
      <c r="T425" s="175">
        <v>10</v>
      </c>
    </row>
    <row r="426" spans="1:20" x14ac:dyDescent="0.2">
      <c r="A426" s="237">
        <v>415</v>
      </c>
      <c r="B426" s="193" t="s">
        <v>488</v>
      </c>
      <c r="C426" s="193" t="s">
        <v>489</v>
      </c>
      <c r="D426" s="194" t="s">
        <v>51</v>
      </c>
      <c r="E426" s="195">
        <v>53642</v>
      </c>
      <c r="F426" s="195">
        <v>4</v>
      </c>
      <c r="G426" s="196" t="s">
        <v>52</v>
      </c>
      <c r="H426" s="196" t="s">
        <v>53</v>
      </c>
      <c r="I426" s="197" t="s">
        <v>54</v>
      </c>
      <c r="J426" s="63">
        <v>15380000</v>
      </c>
      <c r="K426" s="118">
        <v>5.4100000000000002E-2</v>
      </c>
      <c r="L426" s="119">
        <f t="shared" si="15"/>
        <v>16212000</v>
      </c>
      <c r="M426" s="106"/>
      <c r="N426" s="195"/>
      <c r="O426" s="63"/>
      <c r="P426" s="63"/>
      <c r="Q426" s="63"/>
      <c r="S426" s="117"/>
    </row>
    <row r="427" spans="1:20" x14ac:dyDescent="0.2">
      <c r="A427" s="237">
        <v>416</v>
      </c>
      <c r="B427" s="193" t="s">
        <v>488</v>
      </c>
      <c r="C427" s="193" t="s">
        <v>489</v>
      </c>
      <c r="D427" s="194" t="s">
        <v>55</v>
      </c>
      <c r="E427" s="195">
        <v>53642</v>
      </c>
      <c r="F427" s="195">
        <v>4</v>
      </c>
      <c r="G427" s="196" t="s">
        <v>56</v>
      </c>
      <c r="H427" s="196" t="s">
        <v>57</v>
      </c>
      <c r="I427" s="197" t="s">
        <v>54</v>
      </c>
      <c r="J427" s="63">
        <v>15519000</v>
      </c>
      <c r="K427" s="118">
        <v>5.4100000000000002E-2</v>
      </c>
      <c r="L427" s="119">
        <f t="shared" si="15"/>
        <v>16359000</v>
      </c>
      <c r="M427" s="106"/>
      <c r="N427" s="195"/>
      <c r="O427" s="63"/>
      <c r="P427" s="63"/>
      <c r="Q427" s="63"/>
      <c r="S427" s="117"/>
    </row>
    <row r="428" spans="1:20" x14ac:dyDescent="0.2">
      <c r="A428" s="237">
        <v>417</v>
      </c>
      <c r="B428" s="198" t="s">
        <v>488</v>
      </c>
      <c r="C428" s="198" t="s">
        <v>489</v>
      </c>
      <c r="D428" s="199" t="s">
        <v>58</v>
      </c>
      <c r="E428" s="200">
        <v>53642</v>
      </c>
      <c r="F428" s="200">
        <v>4</v>
      </c>
      <c r="G428" s="201" t="s">
        <v>59</v>
      </c>
      <c r="H428" s="201" t="s">
        <v>60</v>
      </c>
      <c r="I428" s="202" t="s">
        <v>54</v>
      </c>
      <c r="J428" s="71">
        <v>15519000</v>
      </c>
      <c r="K428" s="120">
        <v>6.4100000000000004E-2</v>
      </c>
      <c r="L428" s="121">
        <f t="shared" si="15"/>
        <v>16514000</v>
      </c>
      <c r="M428" s="74"/>
      <c r="N428" s="200">
        <f>ROUND((S428/L428),0)</f>
        <v>10</v>
      </c>
      <c r="O428" s="71">
        <f>L428*N428</f>
        <v>165140000</v>
      </c>
      <c r="P428" s="71">
        <f>+(J428+(J428*$P$10))*N428</f>
        <v>163585779</v>
      </c>
      <c r="Q428" s="71">
        <f>O428-P428</f>
        <v>1554221</v>
      </c>
      <c r="R428" s="203"/>
      <c r="S428" s="117">
        <v>164566000</v>
      </c>
      <c r="T428" s="175">
        <v>10</v>
      </c>
    </row>
    <row r="429" spans="1:20" x14ac:dyDescent="0.2">
      <c r="A429" s="237">
        <v>418</v>
      </c>
      <c r="B429" s="193" t="s">
        <v>490</v>
      </c>
      <c r="C429" s="193" t="s">
        <v>491</v>
      </c>
      <c r="D429" s="194" t="s">
        <v>51</v>
      </c>
      <c r="E429" s="195">
        <v>108908</v>
      </c>
      <c r="F429" s="195">
        <v>3</v>
      </c>
      <c r="G429" s="196" t="s">
        <v>52</v>
      </c>
      <c r="H429" s="196" t="s">
        <v>53</v>
      </c>
      <c r="I429" s="197" t="s">
        <v>54</v>
      </c>
      <c r="J429" s="63">
        <v>17081000</v>
      </c>
      <c r="K429" s="118">
        <v>5.4100000000000002E-2</v>
      </c>
      <c r="L429" s="119">
        <f t="shared" si="15"/>
        <v>18005000</v>
      </c>
      <c r="M429" s="106"/>
      <c r="N429" s="195"/>
      <c r="O429" s="63"/>
      <c r="P429" s="63"/>
      <c r="Q429" s="63"/>
      <c r="S429" s="117"/>
    </row>
    <row r="430" spans="1:20" x14ac:dyDescent="0.2">
      <c r="A430" s="237">
        <v>419</v>
      </c>
      <c r="B430" s="193" t="s">
        <v>490</v>
      </c>
      <c r="C430" s="193" t="s">
        <v>491</v>
      </c>
      <c r="D430" s="194" t="s">
        <v>55</v>
      </c>
      <c r="E430" s="195">
        <v>108908</v>
      </c>
      <c r="F430" s="195">
        <v>3</v>
      </c>
      <c r="G430" s="196" t="s">
        <v>56</v>
      </c>
      <c r="H430" s="196" t="s">
        <v>57</v>
      </c>
      <c r="I430" s="197" t="s">
        <v>54</v>
      </c>
      <c r="J430" s="63">
        <v>17236000</v>
      </c>
      <c r="K430" s="118">
        <v>5.4100000000000002E-2</v>
      </c>
      <c r="L430" s="119">
        <f t="shared" si="15"/>
        <v>18168000</v>
      </c>
      <c r="M430" s="106"/>
      <c r="N430" s="195"/>
      <c r="O430" s="63"/>
      <c r="P430" s="63"/>
      <c r="Q430" s="63"/>
      <c r="S430" s="117"/>
    </row>
    <row r="431" spans="1:20" x14ac:dyDescent="0.2">
      <c r="A431" s="237">
        <v>420</v>
      </c>
      <c r="B431" s="198" t="s">
        <v>490</v>
      </c>
      <c r="C431" s="198" t="s">
        <v>491</v>
      </c>
      <c r="D431" s="199" t="s">
        <v>58</v>
      </c>
      <c r="E431" s="200">
        <v>108908</v>
      </c>
      <c r="F431" s="200">
        <v>3</v>
      </c>
      <c r="G431" s="201" t="s">
        <v>59</v>
      </c>
      <c r="H431" s="201" t="s">
        <v>60</v>
      </c>
      <c r="I431" s="202" t="s">
        <v>54</v>
      </c>
      <c r="J431" s="71">
        <v>17236000</v>
      </c>
      <c r="K431" s="120">
        <v>6.4100000000000004E-2</v>
      </c>
      <c r="L431" s="121">
        <f t="shared" si="15"/>
        <v>18341000</v>
      </c>
      <c r="M431" s="74"/>
      <c r="N431" s="200">
        <f>ROUND((S431/L431),0)</f>
        <v>33</v>
      </c>
      <c r="O431" s="71">
        <f>L431*N431</f>
        <v>605253000</v>
      </c>
      <c r="P431" s="71">
        <f>+(J431+(J431*$P$10))*N431</f>
        <v>599559430.80000007</v>
      </c>
      <c r="Q431" s="71">
        <f>O431-P431</f>
        <v>5693569.1999999285</v>
      </c>
      <c r="R431" s="203"/>
      <c r="S431" s="117">
        <v>611243585</v>
      </c>
      <c r="T431" s="175">
        <v>40</v>
      </c>
    </row>
    <row r="432" spans="1:20" x14ac:dyDescent="0.2">
      <c r="A432" s="237">
        <v>421</v>
      </c>
      <c r="B432" s="193" t="s">
        <v>492</v>
      </c>
      <c r="C432" s="193" t="s">
        <v>493</v>
      </c>
      <c r="D432" s="194" t="s">
        <v>51</v>
      </c>
      <c r="E432" s="208">
        <v>117341</v>
      </c>
      <c r="F432" s="195">
        <v>3</v>
      </c>
      <c r="G432" s="196" t="s">
        <v>52</v>
      </c>
      <c r="H432" s="196" t="s">
        <v>53</v>
      </c>
      <c r="I432" s="197" t="s">
        <v>54</v>
      </c>
      <c r="J432" s="63">
        <v>15380000</v>
      </c>
      <c r="K432" s="118">
        <v>5.4100000000000002E-2</v>
      </c>
      <c r="L432" s="119">
        <f t="shared" si="15"/>
        <v>16212000</v>
      </c>
      <c r="M432" s="106"/>
      <c r="N432" s="195"/>
      <c r="O432" s="63"/>
      <c r="P432" s="63"/>
      <c r="Q432" s="63"/>
      <c r="S432" s="117"/>
    </row>
    <row r="433" spans="1:21" x14ac:dyDescent="0.2">
      <c r="A433" s="237">
        <v>422</v>
      </c>
      <c r="B433" s="193" t="s">
        <v>492</v>
      </c>
      <c r="C433" s="193" t="s">
        <v>493</v>
      </c>
      <c r="D433" s="194" t="s">
        <v>55</v>
      </c>
      <c r="E433" s="208">
        <v>117341</v>
      </c>
      <c r="F433" s="195">
        <v>3</v>
      </c>
      <c r="G433" s="196" t="s">
        <v>56</v>
      </c>
      <c r="H433" s="196" t="s">
        <v>57</v>
      </c>
      <c r="I433" s="197" t="s">
        <v>54</v>
      </c>
      <c r="J433" s="63">
        <v>15519000</v>
      </c>
      <c r="K433" s="118">
        <v>5.4100000000000002E-2</v>
      </c>
      <c r="L433" s="119">
        <f t="shared" si="15"/>
        <v>16359000</v>
      </c>
      <c r="M433" s="106"/>
      <c r="N433" s="195"/>
      <c r="O433" s="63"/>
      <c r="P433" s="63"/>
      <c r="Q433" s="63"/>
      <c r="S433" s="117"/>
    </row>
    <row r="434" spans="1:21" x14ac:dyDescent="0.2">
      <c r="A434" s="237">
        <v>423</v>
      </c>
      <c r="B434" s="198" t="s">
        <v>492</v>
      </c>
      <c r="C434" s="198" t="s">
        <v>493</v>
      </c>
      <c r="D434" s="199" t="s">
        <v>58</v>
      </c>
      <c r="E434" s="209">
        <v>117341</v>
      </c>
      <c r="F434" s="200">
        <v>2</v>
      </c>
      <c r="G434" s="201" t="s">
        <v>59</v>
      </c>
      <c r="H434" s="201" t="s">
        <v>60</v>
      </c>
      <c r="I434" s="202" t="s">
        <v>54</v>
      </c>
      <c r="J434" s="71">
        <v>15519000</v>
      </c>
      <c r="K434" s="120">
        <v>6.4100000000000004E-2</v>
      </c>
      <c r="L434" s="121">
        <f t="shared" si="15"/>
        <v>16514000</v>
      </c>
      <c r="M434" s="74"/>
      <c r="N434" s="200">
        <f>ROUND((S434/L434),0)</f>
        <v>0</v>
      </c>
      <c r="O434" s="71">
        <f>L434*N434</f>
        <v>0</v>
      </c>
      <c r="P434" s="71">
        <f>+(J434+(J434*$P$10))*N434</f>
        <v>0</v>
      </c>
      <c r="Q434" s="71">
        <f>O434-P434</f>
        <v>0</v>
      </c>
      <c r="R434" s="203"/>
      <c r="S434" s="117">
        <v>0</v>
      </c>
      <c r="T434" s="175">
        <v>0</v>
      </c>
      <c r="U434" s="175" t="s">
        <v>218</v>
      </c>
    </row>
    <row r="435" spans="1:21" x14ac:dyDescent="0.2">
      <c r="A435" s="237">
        <v>424</v>
      </c>
      <c r="B435" s="193" t="s">
        <v>494</v>
      </c>
      <c r="C435" s="193" t="s">
        <v>495</v>
      </c>
      <c r="D435" s="194" t="s">
        <v>51</v>
      </c>
      <c r="E435" s="195">
        <v>108909</v>
      </c>
      <c r="F435" s="195">
        <v>3</v>
      </c>
      <c r="G435" s="196" t="s">
        <v>52</v>
      </c>
      <c r="H435" s="196" t="s">
        <v>53</v>
      </c>
      <c r="I435" s="197" t="s">
        <v>54</v>
      </c>
      <c r="J435" s="63">
        <v>17081000</v>
      </c>
      <c r="K435" s="118">
        <v>5.4100000000000002E-2</v>
      </c>
      <c r="L435" s="119">
        <f t="shared" si="15"/>
        <v>18005000</v>
      </c>
      <c r="M435" s="106"/>
      <c r="N435" s="195"/>
      <c r="O435" s="63"/>
      <c r="P435" s="63"/>
      <c r="Q435" s="63"/>
      <c r="S435" s="117"/>
    </row>
    <row r="436" spans="1:21" x14ac:dyDescent="0.2">
      <c r="A436" s="237">
        <v>425</v>
      </c>
      <c r="B436" s="193" t="s">
        <v>494</v>
      </c>
      <c r="C436" s="193" t="s">
        <v>495</v>
      </c>
      <c r="D436" s="194" t="s">
        <v>55</v>
      </c>
      <c r="E436" s="195">
        <v>108909</v>
      </c>
      <c r="F436" s="195">
        <v>3</v>
      </c>
      <c r="G436" s="196" t="s">
        <v>56</v>
      </c>
      <c r="H436" s="196" t="s">
        <v>57</v>
      </c>
      <c r="I436" s="197" t="s">
        <v>54</v>
      </c>
      <c r="J436" s="63">
        <v>17236000</v>
      </c>
      <c r="K436" s="118">
        <v>5.4100000000000002E-2</v>
      </c>
      <c r="L436" s="119">
        <f t="shared" si="15"/>
        <v>18168000</v>
      </c>
      <c r="M436" s="106"/>
      <c r="N436" s="195"/>
      <c r="O436" s="63"/>
      <c r="P436" s="63"/>
      <c r="Q436" s="63"/>
      <c r="S436" s="117"/>
    </row>
    <row r="437" spans="1:21" x14ac:dyDescent="0.2">
      <c r="A437" s="237">
        <v>426</v>
      </c>
      <c r="B437" s="198" t="s">
        <v>494</v>
      </c>
      <c r="C437" s="198" t="s">
        <v>495</v>
      </c>
      <c r="D437" s="199" t="s">
        <v>58</v>
      </c>
      <c r="E437" s="200">
        <v>108909</v>
      </c>
      <c r="F437" s="200">
        <v>3</v>
      </c>
      <c r="G437" s="201" t="s">
        <v>59</v>
      </c>
      <c r="H437" s="201" t="s">
        <v>60</v>
      </c>
      <c r="I437" s="202" t="s">
        <v>54</v>
      </c>
      <c r="J437" s="71">
        <v>17236000</v>
      </c>
      <c r="K437" s="120">
        <v>6.4100000000000004E-2</v>
      </c>
      <c r="L437" s="121">
        <f t="shared" si="15"/>
        <v>18341000</v>
      </c>
      <c r="M437" s="74"/>
      <c r="N437" s="200">
        <f>ROUND((S437/L437),0)</f>
        <v>13</v>
      </c>
      <c r="O437" s="71">
        <f>L437*N437</f>
        <v>238433000</v>
      </c>
      <c r="P437" s="71">
        <f>+(J437+(J437*$P$10))*N437</f>
        <v>236190078.80000001</v>
      </c>
      <c r="Q437" s="71">
        <f>O437-P437</f>
        <v>2242921.1999999881</v>
      </c>
      <c r="R437" s="203"/>
      <c r="S437" s="117">
        <v>246393425</v>
      </c>
      <c r="T437" s="175">
        <v>16</v>
      </c>
    </row>
    <row r="438" spans="1:21" x14ac:dyDescent="0.2">
      <c r="A438" s="237">
        <v>427</v>
      </c>
      <c r="B438" s="193"/>
      <c r="C438" s="193"/>
      <c r="D438" s="194"/>
      <c r="E438" s="195"/>
      <c r="F438" s="195"/>
      <c r="G438" s="196"/>
      <c r="H438" s="196"/>
      <c r="I438" s="197"/>
      <c r="J438" s="63"/>
      <c r="K438" s="118"/>
      <c r="L438" s="119"/>
      <c r="M438" s="106"/>
      <c r="N438" s="195"/>
      <c r="O438" s="63"/>
      <c r="P438" s="63"/>
      <c r="Q438" s="63"/>
      <c r="S438" s="117"/>
    </row>
    <row r="439" spans="1:21" ht="12.95" customHeight="1" x14ac:dyDescent="0.2">
      <c r="A439" s="237">
        <v>428</v>
      </c>
      <c r="B439" s="193"/>
      <c r="C439" s="204" t="s">
        <v>496</v>
      </c>
      <c r="D439" s="194"/>
      <c r="E439" s="195"/>
      <c r="F439" s="195"/>
      <c r="G439" s="206"/>
      <c r="H439" s="206"/>
      <c r="I439" s="197"/>
      <c r="J439" s="63"/>
      <c r="K439" s="118" t="s">
        <v>211</v>
      </c>
      <c r="L439" s="119"/>
      <c r="M439" s="106"/>
      <c r="N439" s="195"/>
      <c r="O439" s="63"/>
      <c r="P439" s="63"/>
      <c r="Q439" s="63"/>
      <c r="S439" s="117"/>
    </row>
    <row r="440" spans="1:21" ht="12.95" customHeight="1" x14ac:dyDescent="0.2">
      <c r="A440" s="237">
        <v>429</v>
      </c>
      <c r="B440" s="193" t="s">
        <v>497</v>
      </c>
      <c r="C440" s="193" t="s">
        <v>498</v>
      </c>
      <c r="D440" s="194" t="s">
        <v>51</v>
      </c>
      <c r="E440" s="195">
        <v>91251</v>
      </c>
      <c r="F440" s="195">
        <v>4</v>
      </c>
      <c r="G440" s="196" t="s">
        <v>52</v>
      </c>
      <c r="H440" s="196" t="s">
        <v>53</v>
      </c>
      <c r="I440" s="197" t="s">
        <v>54</v>
      </c>
      <c r="J440" s="63">
        <v>17324000</v>
      </c>
      <c r="K440" s="118">
        <v>5.4100000000000002E-2</v>
      </c>
      <c r="L440" s="119">
        <f>+ROUND((J440*K440)+J440,-3)</f>
        <v>18261000</v>
      </c>
      <c r="M440" s="106"/>
      <c r="N440" s="195"/>
      <c r="O440" s="63"/>
      <c r="P440" s="63"/>
      <c r="Q440" s="63"/>
      <c r="S440" s="117"/>
    </row>
    <row r="441" spans="1:21" ht="12.95" customHeight="1" x14ac:dyDescent="0.2">
      <c r="A441" s="237">
        <v>430</v>
      </c>
      <c r="B441" s="193" t="s">
        <v>497</v>
      </c>
      <c r="C441" s="193" t="s">
        <v>498</v>
      </c>
      <c r="D441" s="194" t="s">
        <v>55</v>
      </c>
      <c r="E441" s="195">
        <v>91251</v>
      </c>
      <c r="F441" s="195">
        <v>4</v>
      </c>
      <c r="G441" s="196" t="s">
        <v>56</v>
      </c>
      <c r="H441" s="196" t="s">
        <v>57</v>
      </c>
      <c r="I441" s="197" t="s">
        <v>54</v>
      </c>
      <c r="J441" s="63">
        <v>17481000</v>
      </c>
      <c r="K441" s="118">
        <v>5.4100000000000002E-2</v>
      </c>
      <c r="L441" s="119">
        <f>+ROUND((J441*K441)+J441,-3)</f>
        <v>18427000</v>
      </c>
      <c r="M441" s="106"/>
      <c r="N441" s="195"/>
      <c r="O441" s="63"/>
      <c r="P441" s="63"/>
      <c r="Q441" s="63"/>
      <c r="S441" s="117"/>
    </row>
    <row r="442" spans="1:21" ht="12.95" customHeight="1" x14ac:dyDescent="0.2">
      <c r="A442" s="237">
        <v>431</v>
      </c>
      <c r="B442" s="193" t="s">
        <v>497</v>
      </c>
      <c r="C442" s="193" t="s">
        <v>498</v>
      </c>
      <c r="D442" s="194" t="s">
        <v>58</v>
      </c>
      <c r="E442" s="195">
        <v>91251</v>
      </c>
      <c r="F442" s="195">
        <v>4</v>
      </c>
      <c r="G442" s="196" t="s">
        <v>59</v>
      </c>
      <c r="H442" s="196" t="s">
        <v>60</v>
      </c>
      <c r="I442" s="197" t="s">
        <v>54</v>
      </c>
      <c r="J442" s="63">
        <v>17481000</v>
      </c>
      <c r="K442" s="118">
        <v>6.3E-3</v>
      </c>
      <c r="L442" s="119">
        <f>+ROUND((J442*K442)+J442,-3)</f>
        <v>17591000</v>
      </c>
      <c r="M442" s="106"/>
      <c r="N442" s="195"/>
      <c r="O442" s="63"/>
      <c r="P442" s="63"/>
      <c r="Q442" s="63"/>
      <c r="R442" s="203"/>
      <c r="S442" s="117"/>
    </row>
    <row r="443" spans="1:21" ht="12.95" customHeight="1" x14ac:dyDescent="0.2">
      <c r="A443" s="237">
        <v>432</v>
      </c>
      <c r="B443" s="193"/>
      <c r="C443" s="193"/>
      <c r="D443" s="194"/>
      <c r="E443" s="195"/>
      <c r="F443" s="195"/>
      <c r="G443" s="196"/>
      <c r="H443" s="196"/>
      <c r="I443" s="197"/>
      <c r="J443" s="63"/>
      <c r="K443" s="118"/>
      <c r="L443" s="119"/>
      <c r="M443" s="106"/>
      <c r="N443" s="195"/>
      <c r="O443" s="63"/>
      <c r="P443" s="63"/>
      <c r="Q443" s="63"/>
      <c r="S443" s="117"/>
    </row>
    <row r="444" spans="1:21" ht="12.95" customHeight="1" x14ac:dyDescent="0.2">
      <c r="A444" s="237">
        <v>433</v>
      </c>
      <c r="B444" s="193"/>
      <c r="C444" s="204" t="s">
        <v>499</v>
      </c>
      <c r="D444" s="194"/>
      <c r="E444" s="195"/>
      <c r="F444" s="195"/>
      <c r="G444" s="206"/>
      <c r="H444" s="196"/>
      <c r="I444" s="197"/>
      <c r="J444" s="63"/>
      <c r="K444" s="118"/>
      <c r="L444" s="119"/>
      <c r="M444" s="106"/>
      <c r="N444" s="195"/>
      <c r="O444" s="63"/>
      <c r="P444" s="63"/>
      <c r="Q444" s="63"/>
      <c r="S444" s="117"/>
    </row>
    <row r="445" spans="1:21" ht="12.95" customHeight="1" x14ac:dyDescent="0.2">
      <c r="A445" s="237">
        <v>434</v>
      </c>
      <c r="B445" s="193" t="s">
        <v>500</v>
      </c>
      <c r="C445" s="193" t="s">
        <v>501</v>
      </c>
      <c r="D445" s="194" t="s">
        <v>51</v>
      </c>
      <c r="E445" s="195">
        <v>109136</v>
      </c>
      <c r="F445" s="195">
        <v>4</v>
      </c>
      <c r="G445" s="196" t="s">
        <v>52</v>
      </c>
      <c r="H445" s="196" t="s">
        <v>53</v>
      </c>
      <c r="I445" s="197" t="s">
        <v>54</v>
      </c>
      <c r="J445" s="63">
        <v>7848000</v>
      </c>
      <c r="K445" s="118">
        <v>5.4100000000000002E-2</v>
      </c>
      <c r="L445" s="119">
        <f>+ROUND((J445*K445)+J445,-3)</f>
        <v>8273000</v>
      </c>
      <c r="M445" s="106"/>
      <c r="N445" s="195"/>
      <c r="O445" s="63"/>
      <c r="P445" s="63"/>
      <c r="Q445" s="63"/>
      <c r="S445" s="117"/>
    </row>
    <row r="446" spans="1:21" ht="12.95" customHeight="1" x14ac:dyDescent="0.2">
      <c r="A446" s="237">
        <v>435</v>
      </c>
      <c r="B446" s="193" t="s">
        <v>500</v>
      </c>
      <c r="C446" s="193" t="s">
        <v>501</v>
      </c>
      <c r="D446" s="194" t="s">
        <v>55</v>
      </c>
      <c r="E446" s="195">
        <v>109136</v>
      </c>
      <c r="F446" s="195">
        <v>4</v>
      </c>
      <c r="G446" s="196" t="s">
        <v>56</v>
      </c>
      <c r="H446" s="196" t="s">
        <v>57</v>
      </c>
      <c r="I446" s="197" t="s">
        <v>54</v>
      </c>
      <c r="J446" s="63">
        <v>7920000</v>
      </c>
      <c r="K446" s="118">
        <v>5.4100000000000002E-2</v>
      </c>
      <c r="L446" s="119">
        <f>+ROUND((J446*K446)+J446,-3)</f>
        <v>8348000</v>
      </c>
      <c r="M446" s="106"/>
      <c r="N446" s="195"/>
      <c r="O446" s="63"/>
      <c r="P446" s="63"/>
      <c r="Q446" s="63"/>
      <c r="S446" s="117"/>
    </row>
    <row r="447" spans="1:21" ht="12.95" customHeight="1" x14ac:dyDescent="0.2">
      <c r="A447" s="237">
        <v>436</v>
      </c>
      <c r="B447" s="198" t="s">
        <v>500</v>
      </c>
      <c r="C447" s="198" t="s">
        <v>501</v>
      </c>
      <c r="D447" s="199" t="s">
        <v>58</v>
      </c>
      <c r="E447" s="200">
        <v>109136</v>
      </c>
      <c r="F447" s="200">
        <v>4</v>
      </c>
      <c r="G447" s="201" t="s">
        <v>59</v>
      </c>
      <c r="H447" s="201" t="s">
        <v>60</v>
      </c>
      <c r="I447" s="202" t="s">
        <v>54</v>
      </c>
      <c r="J447" s="71">
        <v>7920000</v>
      </c>
      <c r="K447" s="120">
        <v>6.4100000000000004E-2</v>
      </c>
      <c r="L447" s="121">
        <f>+ROUND((J447*K447)+J447,-3)</f>
        <v>8428000</v>
      </c>
      <c r="M447" s="74"/>
      <c r="N447" s="200">
        <f>ROUND((S447/L447),0)</f>
        <v>1</v>
      </c>
      <c r="O447" s="71">
        <f>L447*N447</f>
        <v>8428000</v>
      </c>
      <c r="P447" s="71">
        <f>+(J447+(J447*$P$10))*N447</f>
        <v>8348472</v>
      </c>
      <c r="Q447" s="71">
        <f>O447-P447</f>
        <v>79528</v>
      </c>
      <c r="R447" s="203"/>
      <c r="S447" s="117">
        <v>8428000</v>
      </c>
      <c r="T447" s="175">
        <v>1</v>
      </c>
      <c r="U447" s="175" t="s">
        <v>502</v>
      </c>
    </row>
    <row r="448" spans="1:21" x14ac:dyDescent="0.2">
      <c r="A448" s="237">
        <v>437</v>
      </c>
      <c r="B448" s="193"/>
      <c r="C448" s="193"/>
      <c r="D448" s="194"/>
      <c r="E448" s="195"/>
      <c r="F448" s="195"/>
      <c r="G448" s="196"/>
      <c r="H448" s="196"/>
      <c r="I448" s="197"/>
      <c r="J448" s="63"/>
      <c r="K448" s="118"/>
      <c r="L448" s="119"/>
      <c r="M448" s="106"/>
      <c r="N448" s="195"/>
      <c r="O448" s="63"/>
      <c r="P448" s="63"/>
      <c r="Q448" s="63"/>
      <c r="S448" s="117"/>
    </row>
    <row r="449" spans="1:20" ht="12.95" customHeight="1" x14ac:dyDescent="0.2">
      <c r="A449" s="237">
        <v>438</v>
      </c>
      <c r="B449" s="193"/>
      <c r="C449" s="204" t="s">
        <v>180</v>
      </c>
      <c r="D449" s="194"/>
      <c r="E449" s="205"/>
      <c r="F449" s="205"/>
      <c r="G449" s="206"/>
      <c r="H449" s="206"/>
      <c r="I449" s="207"/>
      <c r="J449" s="63"/>
      <c r="K449" s="118" t="s">
        <v>211</v>
      </c>
      <c r="L449" s="119"/>
      <c r="M449" s="106"/>
      <c r="N449" s="205"/>
      <c r="O449" s="63"/>
      <c r="P449" s="63"/>
      <c r="Q449" s="63"/>
      <c r="S449" s="117"/>
    </row>
    <row r="450" spans="1:20" ht="12.95" customHeight="1" x14ac:dyDescent="0.2">
      <c r="A450" s="237">
        <v>439</v>
      </c>
      <c r="B450" s="193" t="s">
        <v>503</v>
      </c>
      <c r="C450" s="193" t="s">
        <v>504</v>
      </c>
      <c r="D450" s="194" t="s">
        <v>51</v>
      </c>
      <c r="E450" s="195">
        <v>104684</v>
      </c>
      <c r="F450" s="195">
        <v>10</v>
      </c>
      <c r="G450" s="196" t="s">
        <v>52</v>
      </c>
      <c r="H450" s="196" t="s">
        <v>53</v>
      </c>
      <c r="I450" s="197" t="s">
        <v>54</v>
      </c>
      <c r="J450" s="63">
        <v>19601000</v>
      </c>
      <c r="K450" s="118">
        <v>5.4100000000000002E-2</v>
      </c>
      <c r="L450" s="119">
        <f t="shared" ref="L450:L513" si="16">+ROUND((J450*K450)+J450,-3)</f>
        <v>20661000</v>
      </c>
      <c r="M450" s="106"/>
      <c r="N450" s="195"/>
      <c r="O450" s="63"/>
      <c r="P450" s="63"/>
      <c r="Q450" s="63"/>
      <c r="S450" s="117"/>
    </row>
    <row r="451" spans="1:20" ht="12.95" customHeight="1" x14ac:dyDescent="0.2">
      <c r="A451" s="237">
        <v>440</v>
      </c>
      <c r="B451" s="193" t="s">
        <v>503</v>
      </c>
      <c r="C451" s="193" t="s">
        <v>504</v>
      </c>
      <c r="D451" s="194" t="s">
        <v>55</v>
      </c>
      <c r="E451" s="195">
        <v>104684</v>
      </c>
      <c r="F451" s="195">
        <v>10</v>
      </c>
      <c r="G451" s="196" t="s">
        <v>56</v>
      </c>
      <c r="H451" s="196" t="s">
        <v>57</v>
      </c>
      <c r="I451" s="197" t="s">
        <v>54</v>
      </c>
      <c r="J451" s="63">
        <v>19779000</v>
      </c>
      <c r="K451" s="118">
        <v>5.4100000000000002E-2</v>
      </c>
      <c r="L451" s="119">
        <f t="shared" si="16"/>
        <v>20849000</v>
      </c>
      <c r="M451" s="106"/>
      <c r="N451" s="195"/>
      <c r="O451" s="63"/>
      <c r="P451" s="63"/>
      <c r="Q451" s="63"/>
      <c r="S451" s="117"/>
    </row>
    <row r="452" spans="1:20" ht="12.95" customHeight="1" x14ac:dyDescent="0.2">
      <c r="A452" s="237">
        <v>441</v>
      </c>
      <c r="B452" s="198" t="s">
        <v>503</v>
      </c>
      <c r="C452" s="198" t="s">
        <v>504</v>
      </c>
      <c r="D452" s="199" t="s">
        <v>58</v>
      </c>
      <c r="E452" s="200">
        <v>104684</v>
      </c>
      <c r="F452" s="200">
        <v>10</v>
      </c>
      <c r="G452" s="201" t="s">
        <v>59</v>
      </c>
      <c r="H452" s="201" t="s">
        <v>60</v>
      </c>
      <c r="I452" s="202" t="s">
        <v>54</v>
      </c>
      <c r="J452" s="71">
        <v>19779000</v>
      </c>
      <c r="K452" s="120">
        <v>6.4100000000000004E-2</v>
      </c>
      <c r="L452" s="121">
        <f t="shared" si="16"/>
        <v>21047000</v>
      </c>
      <c r="M452" s="74"/>
      <c r="N452" s="200">
        <f>ROUND((S452/L452),0)</f>
        <v>2</v>
      </c>
      <c r="O452" s="71">
        <f>L452*N452</f>
        <v>42094000</v>
      </c>
      <c r="P452" s="71">
        <f>+(J452+(J452*$P$10))*N452</f>
        <v>41698087.799999997</v>
      </c>
      <c r="Q452" s="71">
        <f>O452-P452</f>
        <v>395912.20000000298</v>
      </c>
      <c r="R452" s="203"/>
      <c r="S452" s="117">
        <v>50881478</v>
      </c>
      <c r="T452" s="175">
        <v>3</v>
      </c>
    </row>
    <row r="453" spans="1:20" ht="12.95" customHeight="1" x14ac:dyDescent="0.2">
      <c r="A453" s="237">
        <v>442</v>
      </c>
      <c r="B453" s="193" t="s">
        <v>505</v>
      </c>
      <c r="C453" s="193" t="s">
        <v>506</v>
      </c>
      <c r="D453" s="194" t="s">
        <v>51</v>
      </c>
      <c r="E453" s="195">
        <v>109246</v>
      </c>
      <c r="F453" s="195">
        <v>8</v>
      </c>
      <c r="G453" s="196" t="s">
        <v>52</v>
      </c>
      <c r="H453" s="196" t="s">
        <v>53</v>
      </c>
      <c r="I453" s="217" t="s">
        <v>54</v>
      </c>
      <c r="J453" s="63">
        <v>20974000</v>
      </c>
      <c r="K453" s="118">
        <v>5.4100000000000002E-2</v>
      </c>
      <c r="L453" s="119">
        <f t="shared" si="16"/>
        <v>22109000</v>
      </c>
      <c r="M453" s="106"/>
      <c r="N453" s="195"/>
      <c r="O453" s="63"/>
      <c r="P453" s="63"/>
      <c r="Q453" s="63"/>
      <c r="S453" s="117"/>
    </row>
    <row r="454" spans="1:20" ht="12.95" customHeight="1" x14ac:dyDescent="0.2">
      <c r="A454" s="237">
        <v>443</v>
      </c>
      <c r="B454" s="193" t="s">
        <v>505</v>
      </c>
      <c r="C454" s="193" t="s">
        <v>506</v>
      </c>
      <c r="D454" s="194" t="s">
        <v>55</v>
      </c>
      <c r="E454" s="195">
        <v>109246</v>
      </c>
      <c r="F454" s="195">
        <v>8</v>
      </c>
      <c r="G454" s="196" t="s">
        <v>56</v>
      </c>
      <c r="H454" s="196" t="s">
        <v>57</v>
      </c>
      <c r="I454" s="217" t="s">
        <v>54</v>
      </c>
      <c r="J454" s="63">
        <v>21163000</v>
      </c>
      <c r="K454" s="118">
        <v>5.4100000000000002E-2</v>
      </c>
      <c r="L454" s="119">
        <f t="shared" si="16"/>
        <v>22308000</v>
      </c>
      <c r="M454" s="106"/>
      <c r="N454" s="195"/>
      <c r="O454" s="63"/>
      <c r="P454" s="63"/>
      <c r="Q454" s="63"/>
      <c r="S454" s="117"/>
    </row>
    <row r="455" spans="1:20" ht="12.95" customHeight="1" x14ac:dyDescent="0.2">
      <c r="A455" s="237">
        <v>444</v>
      </c>
      <c r="B455" s="198" t="s">
        <v>505</v>
      </c>
      <c r="C455" s="198" t="s">
        <v>506</v>
      </c>
      <c r="D455" s="199" t="s">
        <v>58</v>
      </c>
      <c r="E455" s="200">
        <v>109246</v>
      </c>
      <c r="F455" s="200">
        <v>8</v>
      </c>
      <c r="G455" s="201" t="s">
        <v>59</v>
      </c>
      <c r="H455" s="201" t="s">
        <v>60</v>
      </c>
      <c r="I455" s="218" t="s">
        <v>54</v>
      </c>
      <c r="J455" s="71">
        <v>21163000</v>
      </c>
      <c r="K455" s="120">
        <v>6.4100000000000004E-2</v>
      </c>
      <c r="L455" s="121">
        <f t="shared" si="16"/>
        <v>22520000</v>
      </c>
      <c r="M455" s="74"/>
      <c r="N455" s="200">
        <f>ROUND((S455/L455),0)</f>
        <v>4</v>
      </c>
      <c r="O455" s="71">
        <f>L455*N455</f>
        <v>90080000</v>
      </c>
      <c r="P455" s="71">
        <f>+(J455+(J455*$P$10))*N455</f>
        <v>89231673.200000003</v>
      </c>
      <c r="Q455" s="71">
        <f>O455-P455</f>
        <v>848326.79999999702</v>
      </c>
      <c r="R455" s="203"/>
      <c r="S455" s="117">
        <v>84439800</v>
      </c>
      <c r="T455" s="175">
        <v>5</v>
      </c>
    </row>
    <row r="456" spans="1:20" ht="12.95" customHeight="1" x14ac:dyDescent="0.2">
      <c r="A456" s="237">
        <v>445</v>
      </c>
      <c r="B456" s="193" t="s">
        <v>507</v>
      </c>
      <c r="C456" s="193" t="s">
        <v>508</v>
      </c>
      <c r="D456" s="194" t="s">
        <v>51</v>
      </c>
      <c r="E456" s="195">
        <v>967</v>
      </c>
      <c r="F456" s="195">
        <v>6</v>
      </c>
      <c r="G456" s="196" t="s">
        <v>52</v>
      </c>
      <c r="H456" s="196" t="s">
        <v>53</v>
      </c>
      <c r="I456" s="197" t="s">
        <v>54</v>
      </c>
      <c r="J456" s="63">
        <v>25665000</v>
      </c>
      <c r="K456" s="118">
        <v>5.4100000000000002E-2</v>
      </c>
      <c r="L456" s="119">
        <f t="shared" si="16"/>
        <v>27053000</v>
      </c>
      <c r="M456" s="106"/>
      <c r="N456" s="195"/>
      <c r="O456" s="63"/>
      <c r="P456" s="63"/>
      <c r="Q456" s="63"/>
      <c r="S456" s="117"/>
    </row>
    <row r="457" spans="1:20" ht="12.95" customHeight="1" x14ac:dyDescent="0.2">
      <c r="A457" s="237">
        <v>446</v>
      </c>
      <c r="B457" s="193" t="s">
        <v>507</v>
      </c>
      <c r="C457" s="193" t="s">
        <v>508</v>
      </c>
      <c r="D457" s="194" t="s">
        <v>55</v>
      </c>
      <c r="E457" s="195">
        <v>967</v>
      </c>
      <c r="F457" s="195">
        <v>6</v>
      </c>
      <c r="G457" s="196" t="s">
        <v>56</v>
      </c>
      <c r="H457" s="196" t="s">
        <v>57</v>
      </c>
      <c r="I457" s="197" t="s">
        <v>54</v>
      </c>
      <c r="J457" s="63">
        <v>25897000</v>
      </c>
      <c r="K457" s="118">
        <v>5.4100000000000002E-2</v>
      </c>
      <c r="L457" s="119">
        <f t="shared" si="16"/>
        <v>27298000</v>
      </c>
      <c r="M457" s="106"/>
      <c r="N457" s="195"/>
      <c r="O457" s="63"/>
      <c r="P457" s="63"/>
      <c r="Q457" s="63"/>
      <c r="S457" s="117"/>
    </row>
    <row r="458" spans="1:20" ht="12.95" customHeight="1" x14ac:dyDescent="0.2">
      <c r="A458" s="237">
        <v>447</v>
      </c>
      <c r="B458" s="198" t="s">
        <v>507</v>
      </c>
      <c r="C458" s="198" t="s">
        <v>508</v>
      </c>
      <c r="D458" s="199" t="s">
        <v>58</v>
      </c>
      <c r="E458" s="200">
        <v>967</v>
      </c>
      <c r="F458" s="200">
        <v>6</v>
      </c>
      <c r="G458" s="201" t="s">
        <v>59</v>
      </c>
      <c r="H458" s="201" t="s">
        <v>60</v>
      </c>
      <c r="I458" s="202" t="s">
        <v>54</v>
      </c>
      <c r="J458" s="71">
        <v>25897000</v>
      </c>
      <c r="K458" s="120">
        <v>6.4100000000000004E-2</v>
      </c>
      <c r="L458" s="121">
        <f t="shared" si="16"/>
        <v>27557000</v>
      </c>
      <c r="M458" s="74"/>
      <c r="N458" s="200">
        <f>ROUND((S458/L458),0)</f>
        <v>5</v>
      </c>
      <c r="O458" s="71">
        <f>L458*N458</f>
        <v>137785000</v>
      </c>
      <c r="P458" s="71">
        <f>+(J458+(J458*$P$10))*N458</f>
        <v>136490138.5</v>
      </c>
      <c r="Q458" s="71">
        <f>O458-P458</f>
        <v>1294861.5</v>
      </c>
      <c r="R458" s="203"/>
      <c r="S458" s="117">
        <v>146835990</v>
      </c>
      <c r="T458" s="175">
        <v>6</v>
      </c>
    </row>
    <row r="459" spans="1:20" ht="12.95" customHeight="1" x14ac:dyDescent="0.2">
      <c r="A459" s="237">
        <v>448</v>
      </c>
      <c r="B459" s="193" t="s">
        <v>509</v>
      </c>
      <c r="C459" s="193" t="s">
        <v>510</v>
      </c>
      <c r="D459" s="194" t="s">
        <v>51</v>
      </c>
      <c r="E459" s="195">
        <v>3465</v>
      </c>
      <c r="F459" s="195">
        <v>4</v>
      </c>
      <c r="G459" s="196" t="s">
        <v>52</v>
      </c>
      <c r="H459" s="196" t="s">
        <v>53</v>
      </c>
      <c r="I459" s="197" t="s">
        <v>54</v>
      </c>
      <c r="J459" s="63">
        <v>15992000</v>
      </c>
      <c r="K459" s="118">
        <v>5.4100000000000002E-2</v>
      </c>
      <c r="L459" s="119">
        <f t="shared" si="16"/>
        <v>16857000</v>
      </c>
      <c r="M459" s="106"/>
      <c r="N459" s="195"/>
      <c r="O459" s="63"/>
      <c r="P459" s="63"/>
      <c r="Q459" s="63"/>
      <c r="S459" s="117"/>
    </row>
    <row r="460" spans="1:20" ht="12.95" customHeight="1" x14ac:dyDescent="0.2">
      <c r="A460" s="237">
        <v>449</v>
      </c>
      <c r="B460" s="193" t="s">
        <v>509</v>
      </c>
      <c r="C460" s="193" t="s">
        <v>510</v>
      </c>
      <c r="D460" s="194" t="s">
        <v>55</v>
      </c>
      <c r="E460" s="195">
        <v>3465</v>
      </c>
      <c r="F460" s="195">
        <v>4</v>
      </c>
      <c r="G460" s="196" t="s">
        <v>56</v>
      </c>
      <c r="H460" s="196" t="s">
        <v>57</v>
      </c>
      <c r="I460" s="197" t="s">
        <v>54</v>
      </c>
      <c r="J460" s="63">
        <v>16137000</v>
      </c>
      <c r="K460" s="118">
        <v>5.4100000000000002E-2</v>
      </c>
      <c r="L460" s="119">
        <f t="shared" si="16"/>
        <v>17010000</v>
      </c>
      <c r="M460" s="106"/>
      <c r="N460" s="195"/>
      <c r="O460" s="63"/>
      <c r="P460" s="63"/>
      <c r="Q460" s="63"/>
      <c r="S460" s="117"/>
    </row>
    <row r="461" spans="1:20" ht="12.95" customHeight="1" x14ac:dyDescent="0.2">
      <c r="A461" s="237">
        <v>450</v>
      </c>
      <c r="B461" s="198" t="s">
        <v>509</v>
      </c>
      <c r="C461" s="198" t="s">
        <v>510</v>
      </c>
      <c r="D461" s="199" t="s">
        <v>58</v>
      </c>
      <c r="E461" s="200">
        <v>3465</v>
      </c>
      <c r="F461" s="200">
        <v>4</v>
      </c>
      <c r="G461" s="201" t="s">
        <v>59</v>
      </c>
      <c r="H461" s="201" t="s">
        <v>60</v>
      </c>
      <c r="I461" s="202" t="s">
        <v>54</v>
      </c>
      <c r="J461" s="71">
        <v>16137000</v>
      </c>
      <c r="K461" s="120">
        <v>6.4100000000000004E-2</v>
      </c>
      <c r="L461" s="121">
        <f t="shared" si="16"/>
        <v>17171000</v>
      </c>
      <c r="M461" s="74"/>
      <c r="N461" s="200">
        <f>ROUND((S461/L461),0)</f>
        <v>4</v>
      </c>
      <c r="O461" s="71">
        <f>L461*N461</f>
        <v>68684000</v>
      </c>
      <c r="P461" s="71">
        <f>+(J461+(J461*$P$10))*N461</f>
        <v>68040046.799999997</v>
      </c>
      <c r="Q461" s="71">
        <f>O461-P461</f>
        <v>643953.20000000298</v>
      </c>
      <c r="R461" s="203"/>
      <c r="S461" s="117">
        <v>63014985</v>
      </c>
      <c r="T461" s="175">
        <v>4</v>
      </c>
    </row>
    <row r="462" spans="1:20" ht="12.95" customHeight="1" x14ac:dyDescent="0.2">
      <c r="A462" s="237">
        <v>451</v>
      </c>
      <c r="B462" s="193" t="s">
        <v>511</v>
      </c>
      <c r="C462" s="193" t="s">
        <v>512</v>
      </c>
      <c r="D462" s="194" t="s">
        <v>51</v>
      </c>
      <c r="E462" s="195">
        <v>109108</v>
      </c>
      <c r="F462" s="195">
        <v>4</v>
      </c>
      <c r="G462" s="196" t="s">
        <v>52</v>
      </c>
      <c r="H462" s="196" t="s">
        <v>53</v>
      </c>
      <c r="I462" s="197" t="s">
        <v>54</v>
      </c>
      <c r="J462" s="63">
        <v>25665000</v>
      </c>
      <c r="K462" s="118">
        <v>5.4100000000000002E-2</v>
      </c>
      <c r="L462" s="119">
        <f t="shared" si="16"/>
        <v>27053000</v>
      </c>
      <c r="M462" s="106"/>
      <c r="N462" s="195"/>
      <c r="O462" s="63"/>
      <c r="P462" s="63"/>
      <c r="Q462" s="63"/>
      <c r="S462" s="117"/>
    </row>
    <row r="463" spans="1:20" ht="12.95" customHeight="1" x14ac:dyDescent="0.2">
      <c r="A463" s="237">
        <v>452</v>
      </c>
      <c r="B463" s="193" t="s">
        <v>511</v>
      </c>
      <c r="C463" s="193" t="s">
        <v>512</v>
      </c>
      <c r="D463" s="194" t="s">
        <v>55</v>
      </c>
      <c r="E463" s="195">
        <v>109108</v>
      </c>
      <c r="F463" s="195">
        <v>4</v>
      </c>
      <c r="G463" s="196" t="s">
        <v>56</v>
      </c>
      <c r="H463" s="196" t="s">
        <v>57</v>
      </c>
      <c r="I463" s="197" t="s">
        <v>54</v>
      </c>
      <c r="J463" s="63">
        <v>25897000</v>
      </c>
      <c r="K463" s="118">
        <v>5.4100000000000002E-2</v>
      </c>
      <c r="L463" s="119">
        <f t="shared" si="16"/>
        <v>27298000</v>
      </c>
      <c r="M463" s="106"/>
      <c r="N463" s="195"/>
      <c r="O463" s="63"/>
      <c r="P463" s="63"/>
      <c r="Q463" s="63"/>
      <c r="S463" s="117"/>
    </row>
    <row r="464" spans="1:20" ht="12.95" customHeight="1" x14ac:dyDescent="0.2">
      <c r="A464" s="237">
        <v>453</v>
      </c>
      <c r="B464" s="198" t="s">
        <v>511</v>
      </c>
      <c r="C464" s="198" t="s">
        <v>512</v>
      </c>
      <c r="D464" s="199" t="s">
        <v>58</v>
      </c>
      <c r="E464" s="200">
        <v>109108</v>
      </c>
      <c r="F464" s="200">
        <v>4</v>
      </c>
      <c r="G464" s="201" t="s">
        <v>59</v>
      </c>
      <c r="H464" s="201" t="s">
        <v>60</v>
      </c>
      <c r="I464" s="202" t="s">
        <v>54</v>
      </c>
      <c r="J464" s="71">
        <v>25897000</v>
      </c>
      <c r="K464" s="120">
        <v>6.4100000000000004E-2</v>
      </c>
      <c r="L464" s="121">
        <f t="shared" si="16"/>
        <v>27557000</v>
      </c>
      <c r="M464" s="74"/>
      <c r="N464" s="200">
        <f>ROUND((S464/L464),0)</f>
        <v>1</v>
      </c>
      <c r="O464" s="71">
        <f>L464*N464</f>
        <v>27557000</v>
      </c>
      <c r="P464" s="71">
        <f>+(J464+(J464*$P$10))*N464</f>
        <v>27298027.699999999</v>
      </c>
      <c r="Q464" s="71">
        <f>O464-P464</f>
        <v>258972.30000000075</v>
      </c>
      <c r="R464" s="203"/>
      <c r="S464" s="117">
        <v>27450820</v>
      </c>
      <c r="T464" s="175">
        <v>1</v>
      </c>
    </row>
    <row r="465" spans="1:20" ht="12.95" customHeight="1" x14ac:dyDescent="0.2">
      <c r="A465" s="237">
        <v>454</v>
      </c>
      <c r="B465" s="193" t="s">
        <v>513</v>
      </c>
      <c r="C465" s="193" t="s">
        <v>514</v>
      </c>
      <c r="D465" s="194" t="s">
        <v>51</v>
      </c>
      <c r="E465" s="195">
        <v>5029</v>
      </c>
      <c r="F465" s="195">
        <v>6</v>
      </c>
      <c r="G465" s="196" t="s">
        <v>52</v>
      </c>
      <c r="H465" s="196" t="s">
        <v>53</v>
      </c>
      <c r="I465" s="219" t="s">
        <v>54</v>
      </c>
      <c r="J465" s="63">
        <v>25666000</v>
      </c>
      <c r="K465" s="118">
        <v>5.4100000000000002E-2</v>
      </c>
      <c r="L465" s="119">
        <f t="shared" si="16"/>
        <v>27055000</v>
      </c>
      <c r="M465" s="106"/>
      <c r="N465" s="195"/>
      <c r="O465" s="63"/>
      <c r="P465" s="63"/>
      <c r="Q465" s="63"/>
      <c r="S465" s="117"/>
    </row>
    <row r="466" spans="1:20" ht="12.95" customHeight="1" x14ac:dyDescent="0.2">
      <c r="A466" s="237">
        <v>455</v>
      </c>
      <c r="B466" s="193" t="s">
        <v>513</v>
      </c>
      <c r="C466" s="193" t="s">
        <v>514</v>
      </c>
      <c r="D466" s="194" t="s">
        <v>55</v>
      </c>
      <c r="E466" s="195">
        <v>5029</v>
      </c>
      <c r="F466" s="195">
        <v>6</v>
      </c>
      <c r="G466" s="196" t="s">
        <v>56</v>
      </c>
      <c r="H466" s="196" t="s">
        <v>57</v>
      </c>
      <c r="I466" s="219" t="s">
        <v>54</v>
      </c>
      <c r="J466" s="63">
        <v>25898000</v>
      </c>
      <c r="K466" s="118">
        <v>5.4100000000000002E-2</v>
      </c>
      <c r="L466" s="119">
        <f t="shared" si="16"/>
        <v>27299000</v>
      </c>
      <c r="M466" s="106"/>
      <c r="N466" s="195"/>
      <c r="O466" s="63"/>
      <c r="P466" s="63"/>
      <c r="Q466" s="63"/>
      <c r="S466" s="117"/>
    </row>
    <row r="467" spans="1:20" ht="12.95" customHeight="1" x14ac:dyDescent="0.2">
      <c r="A467" s="237">
        <v>456</v>
      </c>
      <c r="B467" s="198" t="s">
        <v>513</v>
      </c>
      <c r="C467" s="198" t="s">
        <v>514</v>
      </c>
      <c r="D467" s="199" t="s">
        <v>58</v>
      </c>
      <c r="E467" s="200">
        <v>5029</v>
      </c>
      <c r="F467" s="200">
        <v>6</v>
      </c>
      <c r="G467" s="201" t="s">
        <v>59</v>
      </c>
      <c r="H467" s="201" t="s">
        <v>60</v>
      </c>
      <c r="I467" s="220" t="s">
        <v>54</v>
      </c>
      <c r="J467" s="71">
        <v>25898000</v>
      </c>
      <c r="K467" s="120">
        <v>6.4100000000000004E-2</v>
      </c>
      <c r="L467" s="121">
        <f t="shared" si="16"/>
        <v>27558000</v>
      </c>
      <c r="M467" s="74"/>
      <c r="N467" s="200">
        <f>ROUND((S467/L467),0)</f>
        <v>1</v>
      </c>
      <c r="O467" s="71">
        <f>L467*N467</f>
        <v>27558000</v>
      </c>
      <c r="P467" s="71">
        <f>+(J467+(J467*$P$10))*N467</f>
        <v>27299081.800000001</v>
      </c>
      <c r="Q467" s="71">
        <f>O467-P467</f>
        <v>258918.19999999925</v>
      </c>
      <c r="R467" s="203"/>
      <c r="S467" s="117">
        <v>27451880</v>
      </c>
      <c r="T467" s="175">
        <v>1</v>
      </c>
    </row>
    <row r="468" spans="1:20" ht="12.95" customHeight="1" x14ac:dyDescent="0.2">
      <c r="A468" s="237">
        <v>457</v>
      </c>
      <c r="B468" s="193" t="s">
        <v>515</v>
      </c>
      <c r="C468" s="193" t="s">
        <v>516</v>
      </c>
      <c r="D468" s="194" t="s">
        <v>51</v>
      </c>
      <c r="E468" s="195">
        <v>106536</v>
      </c>
      <c r="F468" s="195">
        <v>4</v>
      </c>
      <c r="G468" s="196" t="s">
        <v>52</v>
      </c>
      <c r="H468" s="196" t="s">
        <v>53</v>
      </c>
      <c r="I468" s="197" t="s">
        <v>54</v>
      </c>
      <c r="J468" s="63">
        <v>21665000</v>
      </c>
      <c r="K468" s="118">
        <v>5.4100000000000002E-2</v>
      </c>
      <c r="L468" s="119">
        <f t="shared" si="16"/>
        <v>22837000</v>
      </c>
      <c r="M468" s="106"/>
      <c r="N468" s="195"/>
      <c r="O468" s="63"/>
      <c r="P468" s="63"/>
      <c r="Q468" s="63"/>
      <c r="S468" s="117"/>
    </row>
    <row r="469" spans="1:20" ht="12.95" customHeight="1" x14ac:dyDescent="0.2">
      <c r="A469" s="237">
        <v>458</v>
      </c>
      <c r="B469" s="193" t="s">
        <v>515</v>
      </c>
      <c r="C469" s="193" t="s">
        <v>516</v>
      </c>
      <c r="D469" s="194" t="s">
        <v>55</v>
      </c>
      <c r="E469" s="195">
        <v>106536</v>
      </c>
      <c r="F469" s="195">
        <v>4</v>
      </c>
      <c r="G469" s="196" t="s">
        <v>56</v>
      </c>
      <c r="H469" s="196" t="s">
        <v>57</v>
      </c>
      <c r="I469" s="197" t="s">
        <v>54</v>
      </c>
      <c r="J469" s="63">
        <v>21861000</v>
      </c>
      <c r="K469" s="118">
        <v>5.4100000000000002E-2</v>
      </c>
      <c r="L469" s="119">
        <f t="shared" si="16"/>
        <v>23044000</v>
      </c>
      <c r="M469" s="106"/>
      <c r="N469" s="195"/>
      <c r="O469" s="63"/>
      <c r="P469" s="63"/>
      <c r="Q469" s="63"/>
      <c r="S469" s="117"/>
    </row>
    <row r="470" spans="1:20" ht="12.95" customHeight="1" x14ac:dyDescent="0.2">
      <c r="A470" s="237">
        <v>459</v>
      </c>
      <c r="B470" s="198" t="s">
        <v>515</v>
      </c>
      <c r="C470" s="198" t="s">
        <v>516</v>
      </c>
      <c r="D470" s="199" t="s">
        <v>58</v>
      </c>
      <c r="E470" s="200">
        <v>106536</v>
      </c>
      <c r="F470" s="200">
        <v>4</v>
      </c>
      <c r="G470" s="201" t="s">
        <v>59</v>
      </c>
      <c r="H470" s="201" t="s">
        <v>60</v>
      </c>
      <c r="I470" s="202" t="s">
        <v>54</v>
      </c>
      <c r="J470" s="71">
        <v>21861000</v>
      </c>
      <c r="K470" s="120">
        <v>6.4100000000000004E-2</v>
      </c>
      <c r="L470" s="121">
        <f t="shared" si="16"/>
        <v>23262000</v>
      </c>
      <c r="M470" s="74"/>
      <c r="N470" s="200">
        <f>ROUND((S470/L470),0)</f>
        <v>2</v>
      </c>
      <c r="O470" s="71">
        <f>L470*N470</f>
        <v>46524000</v>
      </c>
      <c r="P470" s="71">
        <f>+(J470+(J470*$P$10))*N470</f>
        <v>46087360.200000003</v>
      </c>
      <c r="Q470" s="71">
        <f>O470-P470</f>
        <v>436639.79999999702</v>
      </c>
      <c r="R470" s="203"/>
      <c r="S470" s="117">
        <v>43831305</v>
      </c>
      <c r="T470" s="175">
        <v>2</v>
      </c>
    </row>
    <row r="471" spans="1:20" ht="12.95" customHeight="1" x14ac:dyDescent="0.2">
      <c r="A471" s="237">
        <v>460</v>
      </c>
      <c r="B471" s="193" t="s">
        <v>517</v>
      </c>
      <c r="C471" s="193" t="s">
        <v>518</v>
      </c>
      <c r="D471" s="194" t="s">
        <v>51</v>
      </c>
      <c r="E471" s="195">
        <v>968</v>
      </c>
      <c r="F471" s="195">
        <v>8</v>
      </c>
      <c r="G471" s="196" t="s">
        <v>52</v>
      </c>
      <c r="H471" s="196" t="s">
        <v>53</v>
      </c>
      <c r="I471" s="197" t="s">
        <v>54</v>
      </c>
      <c r="J471" s="63">
        <v>25666000</v>
      </c>
      <c r="K471" s="118">
        <v>5.4100000000000002E-2</v>
      </c>
      <c r="L471" s="119">
        <f t="shared" si="16"/>
        <v>27055000</v>
      </c>
      <c r="M471" s="106"/>
      <c r="N471" s="195"/>
      <c r="O471" s="63"/>
      <c r="P471" s="63"/>
      <c r="Q471" s="63"/>
      <c r="S471" s="117"/>
    </row>
    <row r="472" spans="1:20" ht="12.95" customHeight="1" x14ac:dyDescent="0.2">
      <c r="A472" s="237">
        <v>461</v>
      </c>
      <c r="B472" s="193" t="s">
        <v>517</v>
      </c>
      <c r="C472" s="193" t="s">
        <v>518</v>
      </c>
      <c r="D472" s="194" t="s">
        <v>55</v>
      </c>
      <c r="E472" s="195">
        <v>968</v>
      </c>
      <c r="F472" s="195">
        <v>8</v>
      </c>
      <c r="G472" s="196" t="s">
        <v>56</v>
      </c>
      <c r="H472" s="196" t="s">
        <v>57</v>
      </c>
      <c r="I472" s="197" t="s">
        <v>54</v>
      </c>
      <c r="J472" s="63">
        <v>25898000</v>
      </c>
      <c r="K472" s="118">
        <v>5.4100000000000002E-2</v>
      </c>
      <c r="L472" s="119">
        <f t="shared" si="16"/>
        <v>27299000</v>
      </c>
      <c r="M472" s="106"/>
      <c r="N472" s="195"/>
      <c r="O472" s="63"/>
      <c r="P472" s="63"/>
      <c r="Q472" s="63"/>
      <c r="S472" s="117"/>
    </row>
    <row r="473" spans="1:20" ht="12.95" customHeight="1" x14ac:dyDescent="0.2">
      <c r="A473" s="237">
        <v>462</v>
      </c>
      <c r="B473" s="198" t="s">
        <v>517</v>
      </c>
      <c r="C473" s="198" t="s">
        <v>518</v>
      </c>
      <c r="D473" s="199" t="s">
        <v>58</v>
      </c>
      <c r="E473" s="200">
        <v>968</v>
      </c>
      <c r="F473" s="200">
        <v>8</v>
      </c>
      <c r="G473" s="201" t="s">
        <v>59</v>
      </c>
      <c r="H473" s="201" t="s">
        <v>60</v>
      </c>
      <c r="I473" s="202" t="s">
        <v>54</v>
      </c>
      <c r="J473" s="71">
        <v>25898000</v>
      </c>
      <c r="K473" s="120">
        <v>6.4100000000000004E-2</v>
      </c>
      <c r="L473" s="121">
        <f t="shared" si="16"/>
        <v>27558000</v>
      </c>
      <c r="M473" s="74"/>
      <c r="N473" s="200">
        <f>ROUND((S473/L473),0)</f>
        <v>8</v>
      </c>
      <c r="O473" s="71">
        <f>L473*N473</f>
        <v>220464000</v>
      </c>
      <c r="P473" s="71">
        <f>+(J473+(J473*$P$10))*N473</f>
        <v>218392654.40000001</v>
      </c>
      <c r="Q473" s="71">
        <f>O473-P473</f>
        <v>2071345.599999994</v>
      </c>
      <c r="R473" s="203"/>
      <c r="S473" s="117">
        <v>207701960</v>
      </c>
      <c r="T473" s="175">
        <v>8</v>
      </c>
    </row>
    <row r="474" spans="1:20" ht="12.95" customHeight="1" x14ac:dyDescent="0.2">
      <c r="A474" s="237">
        <v>463</v>
      </c>
      <c r="B474" s="193" t="s">
        <v>519</v>
      </c>
      <c r="C474" s="193" t="s">
        <v>520</v>
      </c>
      <c r="D474" s="194" t="s">
        <v>51</v>
      </c>
      <c r="E474" s="195">
        <v>109930</v>
      </c>
      <c r="F474" s="195">
        <v>4</v>
      </c>
      <c r="G474" s="196" t="s">
        <v>52</v>
      </c>
      <c r="H474" s="196" t="s">
        <v>53</v>
      </c>
      <c r="I474" s="197" t="s">
        <v>54</v>
      </c>
      <c r="J474" s="63">
        <v>25666000</v>
      </c>
      <c r="K474" s="118">
        <v>5.4100000000000002E-2</v>
      </c>
      <c r="L474" s="119">
        <f t="shared" si="16"/>
        <v>27055000</v>
      </c>
      <c r="M474" s="106"/>
      <c r="N474" s="195"/>
      <c r="O474" s="63"/>
      <c r="P474" s="63"/>
      <c r="Q474" s="63"/>
      <c r="S474" s="117"/>
    </row>
    <row r="475" spans="1:20" ht="12.95" customHeight="1" x14ac:dyDescent="0.2">
      <c r="A475" s="237">
        <v>464</v>
      </c>
      <c r="B475" s="193" t="s">
        <v>519</v>
      </c>
      <c r="C475" s="193" t="s">
        <v>520</v>
      </c>
      <c r="D475" s="194" t="s">
        <v>55</v>
      </c>
      <c r="E475" s="195">
        <v>109930</v>
      </c>
      <c r="F475" s="195">
        <v>4</v>
      </c>
      <c r="G475" s="196" t="s">
        <v>56</v>
      </c>
      <c r="H475" s="196" t="s">
        <v>57</v>
      </c>
      <c r="I475" s="197" t="s">
        <v>54</v>
      </c>
      <c r="J475" s="63">
        <v>25898000</v>
      </c>
      <c r="K475" s="118">
        <v>5.4100000000000002E-2</v>
      </c>
      <c r="L475" s="119">
        <f t="shared" si="16"/>
        <v>27299000</v>
      </c>
      <c r="M475" s="106"/>
      <c r="N475" s="195"/>
      <c r="O475" s="63"/>
      <c r="P475" s="63"/>
      <c r="Q475" s="63"/>
      <c r="S475" s="117"/>
    </row>
    <row r="476" spans="1:20" ht="12.95" customHeight="1" x14ac:dyDescent="0.2">
      <c r="A476" s="237">
        <v>465</v>
      </c>
      <c r="B476" s="198" t="s">
        <v>519</v>
      </c>
      <c r="C476" s="198" t="s">
        <v>520</v>
      </c>
      <c r="D476" s="199" t="s">
        <v>58</v>
      </c>
      <c r="E476" s="200">
        <v>109930</v>
      </c>
      <c r="F476" s="200">
        <v>4</v>
      </c>
      <c r="G476" s="201" t="s">
        <v>59</v>
      </c>
      <c r="H476" s="201" t="s">
        <v>60</v>
      </c>
      <c r="I476" s="202" t="s">
        <v>54</v>
      </c>
      <c r="J476" s="71">
        <v>25898000</v>
      </c>
      <c r="K476" s="120">
        <v>6.4100000000000004E-2</v>
      </c>
      <c r="L476" s="121">
        <f t="shared" si="16"/>
        <v>27558000</v>
      </c>
      <c r="M476" s="74"/>
      <c r="N476" s="200">
        <f>ROUND((S476/L476),0)</f>
        <v>2</v>
      </c>
      <c r="O476" s="71">
        <f>L476*N476</f>
        <v>55116000</v>
      </c>
      <c r="P476" s="71">
        <f>+(J476+(J476*$P$10))*N476</f>
        <v>54598163.600000001</v>
      </c>
      <c r="Q476" s="71">
        <f>O476-P476</f>
        <v>517836.39999999851</v>
      </c>
      <c r="R476" s="203"/>
      <c r="S476" s="117">
        <v>54644780</v>
      </c>
      <c r="T476" s="175">
        <v>2</v>
      </c>
    </row>
    <row r="477" spans="1:20" ht="12.95" customHeight="1" x14ac:dyDescent="0.2">
      <c r="A477" s="237">
        <v>466</v>
      </c>
      <c r="B477" s="193" t="s">
        <v>521</v>
      </c>
      <c r="C477" s="193" t="s">
        <v>522</v>
      </c>
      <c r="D477" s="216" t="s">
        <v>51</v>
      </c>
      <c r="E477" s="195">
        <v>109619</v>
      </c>
      <c r="F477" s="195">
        <v>4</v>
      </c>
      <c r="G477" s="196" t="s">
        <v>52</v>
      </c>
      <c r="H477" s="196" t="s">
        <v>298</v>
      </c>
      <c r="I477" s="197" t="s">
        <v>523</v>
      </c>
      <c r="J477" s="63">
        <v>51330000</v>
      </c>
      <c r="K477" s="118">
        <v>5.4100000000000002E-2</v>
      </c>
      <c r="L477" s="119">
        <f t="shared" si="16"/>
        <v>54107000</v>
      </c>
      <c r="M477" s="106"/>
      <c r="N477" s="195"/>
      <c r="O477" s="63"/>
      <c r="P477" s="63"/>
      <c r="Q477" s="63"/>
      <c r="S477" s="117"/>
    </row>
    <row r="478" spans="1:20" ht="12.95" customHeight="1" x14ac:dyDescent="0.2">
      <c r="A478" s="237">
        <v>467</v>
      </c>
      <c r="B478" s="193" t="s">
        <v>521</v>
      </c>
      <c r="C478" s="193" t="s">
        <v>522</v>
      </c>
      <c r="D478" s="216" t="s">
        <v>524</v>
      </c>
      <c r="E478" s="195">
        <v>109619</v>
      </c>
      <c r="F478" s="195">
        <v>8</v>
      </c>
      <c r="G478" s="196" t="s">
        <v>525</v>
      </c>
      <c r="H478" s="196" t="s">
        <v>53</v>
      </c>
      <c r="I478" s="197" t="s">
        <v>54</v>
      </c>
      <c r="J478" s="63">
        <v>25666000</v>
      </c>
      <c r="K478" s="118">
        <v>5.4100000000000002E-2</v>
      </c>
      <c r="L478" s="119">
        <f t="shared" si="16"/>
        <v>27055000</v>
      </c>
      <c r="M478" s="106"/>
      <c r="N478" s="195"/>
      <c r="O478" s="63"/>
      <c r="P478" s="63"/>
      <c r="Q478" s="63"/>
      <c r="S478" s="117"/>
    </row>
    <row r="479" spans="1:20" ht="12.95" customHeight="1" x14ac:dyDescent="0.2">
      <c r="A479" s="237">
        <v>468</v>
      </c>
      <c r="B479" s="193" t="s">
        <v>521</v>
      </c>
      <c r="C479" s="193" t="s">
        <v>522</v>
      </c>
      <c r="D479" s="194" t="s">
        <v>55</v>
      </c>
      <c r="E479" s="195">
        <v>109619</v>
      </c>
      <c r="F479" s="195">
        <v>8</v>
      </c>
      <c r="G479" s="196" t="s">
        <v>56</v>
      </c>
      <c r="H479" s="196" t="s">
        <v>57</v>
      </c>
      <c r="I479" s="197" t="s">
        <v>54</v>
      </c>
      <c r="J479" s="63">
        <v>25898000</v>
      </c>
      <c r="K479" s="118">
        <v>5.4100000000000002E-2</v>
      </c>
      <c r="L479" s="119">
        <f t="shared" si="16"/>
        <v>27299000</v>
      </c>
      <c r="M479" s="106"/>
      <c r="N479" s="195"/>
      <c r="O479" s="63"/>
      <c r="P479" s="63"/>
      <c r="Q479" s="63"/>
      <c r="S479" s="117"/>
    </row>
    <row r="480" spans="1:20" ht="12.95" customHeight="1" x14ac:dyDescent="0.2">
      <c r="A480" s="237">
        <v>469</v>
      </c>
      <c r="B480" s="198" t="s">
        <v>521</v>
      </c>
      <c r="C480" s="198" t="s">
        <v>522</v>
      </c>
      <c r="D480" s="199" t="s">
        <v>58</v>
      </c>
      <c r="E480" s="200">
        <v>109619</v>
      </c>
      <c r="F480" s="200">
        <v>8</v>
      </c>
      <c r="G480" s="201" t="s">
        <v>59</v>
      </c>
      <c r="H480" s="201" t="s">
        <v>60</v>
      </c>
      <c r="I480" s="202" t="s">
        <v>54</v>
      </c>
      <c r="J480" s="71">
        <v>25898000</v>
      </c>
      <c r="K480" s="120">
        <v>6.4100000000000004E-2</v>
      </c>
      <c r="L480" s="121">
        <f t="shared" si="16"/>
        <v>27558000</v>
      </c>
      <c r="M480" s="74"/>
      <c r="N480" s="200">
        <f>ROUND((S480/L480),0)</f>
        <v>2</v>
      </c>
      <c r="O480" s="71">
        <f>L480*N480</f>
        <v>55116000</v>
      </c>
      <c r="P480" s="71">
        <f>+(J480+(J480*$P$10))*N480</f>
        <v>54598163.600000001</v>
      </c>
      <c r="Q480" s="71">
        <f>O480-P480</f>
        <v>517836.39999999851</v>
      </c>
      <c r="R480" s="203"/>
      <c r="S480" s="117">
        <v>51666510</v>
      </c>
      <c r="T480" s="175">
        <v>2</v>
      </c>
    </row>
    <row r="481" spans="1:20" ht="12.95" customHeight="1" x14ac:dyDescent="0.2">
      <c r="A481" s="237">
        <v>470</v>
      </c>
      <c r="B481" s="193" t="s">
        <v>526</v>
      </c>
      <c r="C481" s="193" t="s">
        <v>527</v>
      </c>
      <c r="D481" s="194" t="s">
        <v>51</v>
      </c>
      <c r="E481" s="195">
        <v>105876</v>
      </c>
      <c r="F481" s="195">
        <v>6</v>
      </c>
      <c r="G481" s="196" t="s">
        <v>52</v>
      </c>
      <c r="H481" s="196" t="s">
        <v>53</v>
      </c>
      <c r="I481" s="197" t="s">
        <v>54</v>
      </c>
      <c r="J481" s="63">
        <v>25665000</v>
      </c>
      <c r="K481" s="118">
        <v>5.4100000000000002E-2</v>
      </c>
      <c r="L481" s="119">
        <f t="shared" si="16"/>
        <v>27053000</v>
      </c>
      <c r="M481" s="106"/>
      <c r="N481" s="195"/>
      <c r="O481" s="63"/>
      <c r="P481" s="63"/>
      <c r="Q481" s="63"/>
      <c r="S481" s="117"/>
    </row>
    <row r="482" spans="1:20" ht="12.95" customHeight="1" x14ac:dyDescent="0.2">
      <c r="A482" s="237">
        <v>471</v>
      </c>
      <c r="B482" s="193" t="s">
        <v>526</v>
      </c>
      <c r="C482" s="193" t="s">
        <v>527</v>
      </c>
      <c r="D482" s="194" t="s">
        <v>55</v>
      </c>
      <c r="E482" s="195">
        <v>105876</v>
      </c>
      <c r="F482" s="195">
        <v>6</v>
      </c>
      <c r="G482" s="196" t="s">
        <v>56</v>
      </c>
      <c r="H482" s="196" t="s">
        <v>57</v>
      </c>
      <c r="I482" s="197" t="s">
        <v>54</v>
      </c>
      <c r="J482" s="63">
        <v>25897000</v>
      </c>
      <c r="K482" s="118">
        <v>5.4100000000000002E-2</v>
      </c>
      <c r="L482" s="119">
        <f t="shared" si="16"/>
        <v>27298000</v>
      </c>
      <c r="M482" s="106"/>
      <c r="N482" s="195"/>
      <c r="O482" s="63"/>
      <c r="P482" s="63"/>
      <c r="Q482" s="63"/>
      <c r="S482" s="117"/>
    </row>
    <row r="483" spans="1:20" ht="12.95" customHeight="1" x14ac:dyDescent="0.2">
      <c r="A483" s="237">
        <v>472</v>
      </c>
      <c r="B483" s="198" t="s">
        <v>526</v>
      </c>
      <c r="C483" s="198" t="s">
        <v>527</v>
      </c>
      <c r="D483" s="199" t="s">
        <v>58</v>
      </c>
      <c r="E483" s="200">
        <v>105876</v>
      </c>
      <c r="F483" s="200">
        <v>6</v>
      </c>
      <c r="G483" s="201" t="s">
        <v>59</v>
      </c>
      <c r="H483" s="201" t="s">
        <v>60</v>
      </c>
      <c r="I483" s="202" t="s">
        <v>54</v>
      </c>
      <c r="J483" s="71">
        <v>25897000</v>
      </c>
      <c r="K483" s="120">
        <v>6.4100000000000004E-2</v>
      </c>
      <c r="L483" s="121">
        <f t="shared" si="16"/>
        <v>27557000</v>
      </c>
      <c r="M483" s="74"/>
      <c r="N483" s="200">
        <f>ROUND((S483/L483),0)</f>
        <v>4</v>
      </c>
      <c r="O483" s="71">
        <f>L483*N483</f>
        <v>110228000</v>
      </c>
      <c r="P483" s="71">
        <f>+(J483+(J483*$P$10))*N483</f>
        <v>109192110.8</v>
      </c>
      <c r="Q483" s="71">
        <f>O483-P483</f>
        <v>1035889.200000003</v>
      </c>
      <c r="R483" s="203"/>
      <c r="S483" s="117">
        <v>103846970</v>
      </c>
      <c r="T483" s="175">
        <v>4</v>
      </c>
    </row>
    <row r="484" spans="1:20" ht="12.95" customHeight="1" x14ac:dyDescent="0.2">
      <c r="A484" s="237">
        <v>473</v>
      </c>
      <c r="B484" s="193" t="s">
        <v>528</v>
      </c>
      <c r="C484" s="193" t="s">
        <v>529</v>
      </c>
      <c r="D484" s="194" t="s">
        <v>51</v>
      </c>
      <c r="E484" s="195">
        <v>116377</v>
      </c>
      <c r="F484" s="195">
        <v>2</v>
      </c>
      <c r="G484" s="196" t="s">
        <v>52</v>
      </c>
      <c r="H484" s="196" t="s">
        <v>53</v>
      </c>
      <c r="I484" s="197" t="s">
        <v>523</v>
      </c>
      <c r="J484" s="63">
        <v>59526000</v>
      </c>
      <c r="K484" s="118">
        <v>5.4100000000000002E-2</v>
      </c>
      <c r="L484" s="119">
        <f t="shared" si="16"/>
        <v>62746000</v>
      </c>
      <c r="M484" s="106"/>
      <c r="N484" s="195"/>
      <c r="O484" s="63"/>
      <c r="P484" s="63"/>
      <c r="Q484" s="63"/>
      <c r="S484" s="117"/>
    </row>
    <row r="485" spans="1:20" ht="12.95" customHeight="1" x14ac:dyDescent="0.2">
      <c r="A485" s="237">
        <v>474</v>
      </c>
      <c r="B485" s="193" t="s">
        <v>528</v>
      </c>
      <c r="C485" s="193" t="s">
        <v>529</v>
      </c>
      <c r="D485" s="194" t="s">
        <v>55</v>
      </c>
      <c r="E485" s="195">
        <v>116377</v>
      </c>
      <c r="F485" s="195">
        <v>4</v>
      </c>
      <c r="G485" s="196" t="s">
        <v>56</v>
      </c>
      <c r="H485" s="196" t="s">
        <v>57</v>
      </c>
      <c r="I485" s="197" t="s">
        <v>54</v>
      </c>
      <c r="J485" s="63">
        <v>30033000</v>
      </c>
      <c r="K485" s="118">
        <v>5.4100000000000002E-2</v>
      </c>
      <c r="L485" s="119">
        <f t="shared" si="16"/>
        <v>31658000</v>
      </c>
      <c r="M485" s="106"/>
      <c r="N485" s="195"/>
      <c r="O485" s="63"/>
      <c r="P485" s="63"/>
      <c r="Q485" s="63"/>
      <c r="S485" s="117"/>
    </row>
    <row r="486" spans="1:20" ht="12.95" customHeight="1" x14ac:dyDescent="0.2">
      <c r="A486" s="237">
        <v>475</v>
      </c>
      <c r="B486" s="198" t="s">
        <v>528</v>
      </c>
      <c r="C486" s="198" t="s">
        <v>529</v>
      </c>
      <c r="D486" s="199" t="s">
        <v>58</v>
      </c>
      <c r="E486" s="200">
        <v>116377</v>
      </c>
      <c r="F486" s="200">
        <v>4</v>
      </c>
      <c r="G486" s="201" t="s">
        <v>59</v>
      </c>
      <c r="H486" s="201" t="s">
        <v>60</v>
      </c>
      <c r="I486" s="202" t="s">
        <v>54</v>
      </c>
      <c r="J486" s="71">
        <v>30033000</v>
      </c>
      <c r="K486" s="120">
        <v>6.4100000000000004E-2</v>
      </c>
      <c r="L486" s="121">
        <f t="shared" si="16"/>
        <v>31958000</v>
      </c>
      <c r="M486" s="74"/>
      <c r="N486" s="200">
        <f>ROUND((S486/L486),0)</f>
        <v>1</v>
      </c>
      <c r="O486" s="71">
        <f>L486*N486</f>
        <v>31958000</v>
      </c>
      <c r="P486" s="71">
        <f>+(J486+(J486*$P$10))*N486</f>
        <v>31657785.300000001</v>
      </c>
      <c r="Q486" s="71">
        <f>O486-P486</f>
        <v>300214.69999999925</v>
      </c>
      <c r="R486" s="203"/>
      <c r="S486" s="117">
        <v>31834980</v>
      </c>
      <c r="T486" s="175">
        <v>1</v>
      </c>
    </row>
    <row r="487" spans="1:20" ht="12.95" customHeight="1" x14ac:dyDescent="0.2">
      <c r="A487" s="237">
        <v>476</v>
      </c>
      <c r="B487" s="193" t="s">
        <v>530</v>
      </c>
      <c r="C487" s="193" t="s">
        <v>531</v>
      </c>
      <c r="D487" s="194" t="s">
        <v>51</v>
      </c>
      <c r="E487" s="195">
        <v>2513</v>
      </c>
      <c r="F487" s="195">
        <v>4</v>
      </c>
      <c r="G487" s="196" t="s">
        <v>52</v>
      </c>
      <c r="H487" s="196" t="s">
        <v>53</v>
      </c>
      <c r="I487" s="197" t="s">
        <v>54</v>
      </c>
      <c r="J487" s="63">
        <v>15992000</v>
      </c>
      <c r="K487" s="118">
        <v>5.4100000000000002E-2</v>
      </c>
      <c r="L487" s="119">
        <f t="shared" si="16"/>
        <v>16857000</v>
      </c>
      <c r="M487" s="106"/>
      <c r="N487" s="195"/>
      <c r="O487" s="63"/>
      <c r="P487" s="63"/>
      <c r="Q487" s="63"/>
      <c r="S487" s="117"/>
    </row>
    <row r="488" spans="1:20" ht="12.95" customHeight="1" x14ac:dyDescent="0.2">
      <c r="A488" s="237">
        <v>477</v>
      </c>
      <c r="B488" s="193" t="s">
        <v>530</v>
      </c>
      <c r="C488" s="193" t="s">
        <v>531</v>
      </c>
      <c r="D488" s="194" t="s">
        <v>55</v>
      </c>
      <c r="E488" s="195">
        <v>2513</v>
      </c>
      <c r="F488" s="195">
        <v>4</v>
      </c>
      <c r="G488" s="196" t="s">
        <v>56</v>
      </c>
      <c r="H488" s="196" t="s">
        <v>57</v>
      </c>
      <c r="I488" s="197" t="s">
        <v>54</v>
      </c>
      <c r="J488" s="63">
        <v>16137000</v>
      </c>
      <c r="K488" s="118">
        <v>5.4100000000000002E-2</v>
      </c>
      <c r="L488" s="119">
        <f t="shared" si="16"/>
        <v>17010000</v>
      </c>
      <c r="M488" s="106"/>
      <c r="N488" s="195"/>
      <c r="O488" s="63"/>
      <c r="P488" s="63"/>
      <c r="Q488" s="63"/>
      <c r="S488" s="117"/>
    </row>
    <row r="489" spans="1:20" ht="12.95" customHeight="1" x14ac:dyDescent="0.2">
      <c r="A489" s="237">
        <v>478</v>
      </c>
      <c r="B489" s="198" t="s">
        <v>530</v>
      </c>
      <c r="C489" s="198" t="s">
        <v>531</v>
      </c>
      <c r="D489" s="199" t="s">
        <v>58</v>
      </c>
      <c r="E489" s="200">
        <v>2513</v>
      </c>
      <c r="F489" s="200">
        <v>4</v>
      </c>
      <c r="G489" s="201" t="s">
        <v>59</v>
      </c>
      <c r="H489" s="201" t="s">
        <v>60</v>
      </c>
      <c r="I489" s="202" t="s">
        <v>54</v>
      </c>
      <c r="J489" s="71">
        <v>16137000</v>
      </c>
      <c r="K489" s="120">
        <v>6.4100000000000004E-2</v>
      </c>
      <c r="L489" s="121">
        <f t="shared" si="16"/>
        <v>17171000</v>
      </c>
      <c r="M489" s="74"/>
      <c r="N489" s="200">
        <f>ROUND((S489/L489),0)</f>
        <v>4</v>
      </c>
      <c r="O489" s="71">
        <f>L489*N489</f>
        <v>68684000</v>
      </c>
      <c r="P489" s="71">
        <f>+(J489+(J489*$P$10))*N489</f>
        <v>68040046.799999997</v>
      </c>
      <c r="Q489" s="71">
        <f>O489-P489</f>
        <v>643953.20000000298</v>
      </c>
      <c r="R489" s="203"/>
      <c r="S489" s="117">
        <v>68098140</v>
      </c>
      <c r="T489" s="175">
        <v>4</v>
      </c>
    </row>
    <row r="490" spans="1:20" ht="12.95" customHeight="1" x14ac:dyDescent="0.2">
      <c r="A490" s="237">
        <v>479</v>
      </c>
      <c r="B490" s="193" t="s">
        <v>532</v>
      </c>
      <c r="C490" s="193" t="s">
        <v>533</v>
      </c>
      <c r="D490" s="194" t="s">
        <v>51</v>
      </c>
      <c r="E490" s="195">
        <v>109107</v>
      </c>
      <c r="F490" s="195">
        <v>4</v>
      </c>
      <c r="G490" s="196" t="s">
        <v>52</v>
      </c>
      <c r="H490" s="196" t="s">
        <v>53</v>
      </c>
      <c r="I490" s="197" t="s">
        <v>54</v>
      </c>
      <c r="J490" s="63">
        <v>15992000</v>
      </c>
      <c r="K490" s="118">
        <v>5.4100000000000002E-2</v>
      </c>
      <c r="L490" s="119">
        <f t="shared" si="16"/>
        <v>16857000</v>
      </c>
      <c r="M490" s="106"/>
      <c r="N490" s="195"/>
      <c r="O490" s="63"/>
      <c r="P490" s="63"/>
      <c r="Q490" s="63"/>
      <c r="S490" s="117"/>
    </row>
    <row r="491" spans="1:20" ht="12.95" customHeight="1" x14ac:dyDescent="0.2">
      <c r="A491" s="237">
        <v>480</v>
      </c>
      <c r="B491" s="193" t="s">
        <v>532</v>
      </c>
      <c r="C491" s="193" t="s">
        <v>533</v>
      </c>
      <c r="D491" s="194" t="s">
        <v>55</v>
      </c>
      <c r="E491" s="195">
        <v>109107</v>
      </c>
      <c r="F491" s="195">
        <v>4</v>
      </c>
      <c r="G491" s="196" t="s">
        <v>56</v>
      </c>
      <c r="H491" s="196" t="s">
        <v>57</v>
      </c>
      <c r="I491" s="197" t="s">
        <v>54</v>
      </c>
      <c r="J491" s="63">
        <v>16137000</v>
      </c>
      <c r="K491" s="118">
        <v>5.4100000000000002E-2</v>
      </c>
      <c r="L491" s="119">
        <f t="shared" si="16"/>
        <v>17010000</v>
      </c>
      <c r="M491" s="106"/>
      <c r="N491" s="195"/>
      <c r="O491" s="63"/>
      <c r="P491" s="63"/>
      <c r="Q491" s="63"/>
      <c r="S491" s="117"/>
    </row>
    <row r="492" spans="1:20" ht="12.95" customHeight="1" x14ac:dyDescent="0.2">
      <c r="A492" s="237">
        <v>481</v>
      </c>
      <c r="B492" s="198" t="s">
        <v>532</v>
      </c>
      <c r="C492" s="198" t="s">
        <v>533</v>
      </c>
      <c r="D492" s="199" t="s">
        <v>58</v>
      </c>
      <c r="E492" s="200">
        <v>109107</v>
      </c>
      <c r="F492" s="200">
        <v>4</v>
      </c>
      <c r="G492" s="201" t="s">
        <v>59</v>
      </c>
      <c r="H492" s="201" t="s">
        <v>60</v>
      </c>
      <c r="I492" s="202" t="s">
        <v>54</v>
      </c>
      <c r="J492" s="71">
        <v>16137000</v>
      </c>
      <c r="K492" s="120">
        <v>6.4100000000000004E-2</v>
      </c>
      <c r="L492" s="121">
        <f t="shared" si="16"/>
        <v>17171000</v>
      </c>
      <c r="M492" s="74"/>
      <c r="N492" s="200">
        <f>ROUND((S492/L492),0)</f>
        <v>3</v>
      </c>
      <c r="O492" s="71">
        <f>L492*N492</f>
        <v>51513000</v>
      </c>
      <c r="P492" s="71">
        <f>+(J492+(J492*$P$10))*N492</f>
        <v>51030035.099999994</v>
      </c>
      <c r="Q492" s="71">
        <f>O492-P492</f>
        <v>482964.90000000596</v>
      </c>
      <c r="R492" s="203"/>
      <c r="S492" s="117">
        <v>49459905</v>
      </c>
      <c r="T492" s="175">
        <v>3</v>
      </c>
    </row>
    <row r="493" spans="1:20" ht="12.95" customHeight="1" x14ac:dyDescent="0.2">
      <c r="A493" s="237">
        <v>482</v>
      </c>
      <c r="B493" s="193" t="s">
        <v>534</v>
      </c>
      <c r="C493" s="193" t="s">
        <v>535</v>
      </c>
      <c r="D493" s="194" t="s">
        <v>51</v>
      </c>
      <c r="E493" s="195">
        <v>11106</v>
      </c>
      <c r="F493" s="195">
        <v>3</v>
      </c>
      <c r="G493" s="196" t="s">
        <v>52</v>
      </c>
      <c r="H493" s="196" t="s">
        <v>53</v>
      </c>
      <c r="I493" s="197" t="s">
        <v>523</v>
      </c>
      <c r="J493" s="63">
        <v>51330000</v>
      </c>
      <c r="K493" s="118">
        <v>5.4100000000000002E-2</v>
      </c>
      <c r="L493" s="119">
        <f t="shared" si="16"/>
        <v>54107000</v>
      </c>
      <c r="M493" s="106"/>
      <c r="N493" s="195"/>
      <c r="O493" s="63"/>
      <c r="P493" s="63"/>
      <c r="Q493" s="63"/>
      <c r="S493" s="117"/>
    </row>
    <row r="494" spans="1:20" ht="12.95" customHeight="1" x14ac:dyDescent="0.2">
      <c r="A494" s="237">
        <v>483</v>
      </c>
      <c r="B494" s="193" t="s">
        <v>534</v>
      </c>
      <c r="C494" s="193" t="s">
        <v>535</v>
      </c>
      <c r="D494" s="194" t="s">
        <v>55</v>
      </c>
      <c r="E494" s="195">
        <v>11106</v>
      </c>
      <c r="F494" s="195">
        <v>3</v>
      </c>
      <c r="G494" s="196" t="s">
        <v>56</v>
      </c>
      <c r="H494" s="196" t="s">
        <v>57</v>
      </c>
      <c r="I494" s="197" t="s">
        <v>523</v>
      </c>
      <c r="J494" s="63">
        <v>51795000</v>
      </c>
      <c r="K494" s="118">
        <v>5.4100000000000002E-2</v>
      </c>
      <c r="L494" s="119">
        <f t="shared" si="16"/>
        <v>54597000</v>
      </c>
      <c r="M494" s="106"/>
      <c r="N494" s="195"/>
      <c r="O494" s="63"/>
      <c r="P494" s="63"/>
      <c r="Q494" s="63"/>
      <c r="S494" s="117"/>
    </row>
    <row r="495" spans="1:20" ht="12.95" customHeight="1" x14ac:dyDescent="0.2">
      <c r="A495" s="237">
        <v>484</v>
      </c>
      <c r="B495" s="198" t="s">
        <v>534</v>
      </c>
      <c r="C495" s="198" t="s">
        <v>535</v>
      </c>
      <c r="D495" s="199" t="s">
        <v>58</v>
      </c>
      <c r="E495" s="200">
        <v>11106</v>
      </c>
      <c r="F495" s="200">
        <v>3</v>
      </c>
      <c r="G495" s="201" t="s">
        <v>59</v>
      </c>
      <c r="H495" s="201" t="s">
        <v>60</v>
      </c>
      <c r="I495" s="202" t="s">
        <v>523</v>
      </c>
      <c r="J495" s="71">
        <v>51795000</v>
      </c>
      <c r="K495" s="120">
        <v>6.4100000000000004E-2</v>
      </c>
      <c r="L495" s="121">
        <f t="shared" si="16"/>
        <v>55115000</v>
      </c>
      <c r="M495" s="74"/>
      <c r="N495" s="200">
        <f>ROUND((S495/L495),0)</f>
        <v>2</v>
      </c>
      <c r="O495" s="71">
        <f>L495*N495</f>
        <v>110230000</v>
      </c>
      <c r="P495" s="71">
        <f>+(J495+(J495*$P$10))*N495</f>
        <v>109194219</v>
      </c>
      <c r="Q495" s="71">
        <f>O495-P495</f>
        <v>1035781</v>
      </c>
      <c r="R495" s="203"/>
      <c r="S495" s="117">
        <v>109805400</v>
      </c>
      <c r="T495" s="175">
        <v>2</v>
      </c>
    </row>
    <row r="496" spans="1:20" ht="12.95" customHeight="1" x14ac:dyDescent="0.2">
      <c r="A496" s="237">
        <v>485</v>
      </c>
      <c r="B496" s="193" t="s">
        <v>536</v>
      </c>
      <c r="C496" s="193" t="s">
        <v>537</v>
      </c>
      <c r="D496" s="194" t="s">
        <v>51</v>
      </c>
      <c r="E496" s="195">
        <v>54342</v>
      </c>
      <c r="F496" s="195">
        <v>8</v>
      </c>
      <c r="G496" s="196" t="s">
        <v>52</v>
      </c>
      <c r="H496" s="196" t="s">
        <v>53</v>
      </c>
      <c r="I496" s="197" t="s">
        <v>54</v>
      </c>
      <c r="J496" s="63">
        <v>25666000</v>
      </c>
      <c r="K496" s="118">
        <v>5.4100000000000002E-2</v>
      </c>
      <c r="L496" s="119">
        <f t="shared" si="16"/>
        <v>27055000</v>
      </c>
      <c r="M496" s="106"/>
      <c r="N496" s="195"/>
      <c r="O496" s="63"/>
      <c r="P496" s="63"/>
      <c r="Q496" s="63"/>
      <c r="S496" s="117"/>
    </row>
    <row r="497" spans="1:20" ht="12.95" customHeight="1" x14ac:dyDescent="0.2">
      <c r="A497" s="237">
        <v>486</v>
      </c>
      <c r="B497" s="193" t="s">
        <v>536</v>
      </c>
      <c r="C497" s="193" t="s">
        <v>537</v>
      </c>
      <c r="D497" s="194" t="s">
        <v>55</v>
      </c>
      <c r="E497" s="195">
        <v>54342</v>
      </c>
      <c r="F497" s="195">
        <v>8</v>
      </c>
      <c r="G497" s="196" t="s">
        <v>56</v>
      </c>
      <c r="H497" s="196" t="s">
        <v>57</v>
      </c>
      <c r="I497" s="197" t="s">
        <v>54</v>
      </c>
      <c r="J497" s="63">
        <v>25898000</v>
      </c>
      <c r="K497" s="118">
        <v>5.4100000000000002E-2</v>
      </c>
      <c r="L497" s="119">
        <f t="shared" si="16"/>
        <v>27299000</v>
      </c>
      <c r="M497" s="106"/>
      <c r="N497" s="195"/>
      <c r="O497" s="63"/>
      <c r="P497" s="63"/>
      <c r="Q497" s="63"/>
      <c r="S497" s="117"/>
    </row>
    <row r="498" spans="1:20" ht="12.95" customHeight="1" x14ac:dyDescent="0.2">
      <c r="A498" s="237">
        <v>487</v>
      </c>
      <c r="B498" s="198" t="s">
        <v>536</v>
      </c>
      <c r="C498" s="198" t="s">
        <v>537</v>
      </c>
      <c r="D498" s="199" t="s">
        <v>58</v>
      </c>
      <c r="E498" s="200">
        <v>54342</v>
      </c>
      <c r="F498" s="200">
        <v>8</v>
      </c>
      <c r="G498" s="201" t="s">
        <v>59</v>
      </c>
      <c r="H498" s="201" t="s">
        <v>60</v>
      </c>
      <c r="I498" s="202" t="s">
        <v>54</v>
      </c>
      <c r="J498" s="71">
        <v>25898000</v>
      </c>
      <c r="K498" s="120">
        <v>6.4100000000000004E-2</v>
      </c>
      <c r="L498" s="121">
        <f t="shared" si="16"/>
        <v>27558000</v>
      </c>
      <c r="M498" s="74"/>
      <c r="N498" s="200">
        <f>ROUND((S498/L498),0)</f>
        <v>8</v>
      </c>
      <c r="O498" s="71">
        <f>L498*N498</f>
        <v>220464000</v>
      </c>
      <c r="P498" s="71">
        <f>+(J498+(J498*$P$10))*N498</f>
        <v>218392654.40000001</v>
      </c>
      <c r="Q498" s="71">
        <f>O498-P498</f>
        <v>2071345.599999994</v>
      </c>
      <c r="R498" s="203"/>
      <c r="S498" s="117">
        <v>210421250</v>
      </c>
      <c r="T498" s="175">
        <v>8</v>
      </c>
    </row>
    <row r="499" spans="1:20" ht="12.95" customHeight="1" x14ac:dyDescent="0.2">
      <c r="A499" s="237">
        <v>488</v>
      </c>
      <c r="B499" s="193" t="s">
        <v>538</v>
      </c>
      <c r="C499" s="193" t="s">
        <v>539</v>
      </c>
      <c r="D499" s="194" t="s">
        <v>51</v>
      </c>
      <c r="E499" s="195">
        <v>972</v>
      </c>
      <c r="F499" s="195">
        <v>4</v>
      </c>
      <c r="G499" s="196" t="s">
        <v>52</v>
      </c>
      <c r="H499" s="196" t="s">
        <v>53</v>
      </c>
      <c r="I499" s="197" t="s">
        <v>523</v>
      </c>
      <c r="J499" s="63">
        <v>51330000</v>
      </c>
      <c r="K499" s="118">
        <v>5.4100000000000002E-2</v>
      </c>
      <c r="L499" s="119">
        <f t="shared" si="16"/>
        <v>54107000</v>
      </c>
      <c r="M499" s="106"/>
      <c r="N499" s="195"/>
      <c r="O499" s="63"/>
      <c r="P499" s="63"/>
      <c r="Q499" s="63"/>
      <c r="S499" s="117"/>
    </row>
    <row r="500" spans="1:20" ht="12.95" customHeight="1" x14ac:dyDescent="0.2">
      <c r="A500" s="237">
        <v>489</v>
      </c>
      <c r="B500" s="193" t="s">
        <v>538</v>
      </c>
      <c r="C500" s="193" t="s">
        <v>539</v>
      </c>
      <c r="D500" s="194" t="s">
        <v>55</v>
      </c>
      <c r="E500" s="195">
        <v>972</v>
      </c>
      <c r="F500" s="195">
        <v>4</v>
      </c>
      <c r="G500" s="196" t="s">
        <v>56</v>
      </c>
      <c r="H500" s="196" t="s">
        <v>57</v>
      </c>
      <c r="I500" s="197" t="s">
        <v>523</v>
      </c>
      <c r="J500" s="63">
        <v>51795000</v>
      </c>
      <c r="K500" s="118">
        <v>5.4100000000000002E-2</v>
      </c>
      <c r="L500" s="119">
        <f t="shared" si="16"/>
        <v>54597000</v>
      </c>
      <c r="M500" s="106"/>
      <c r="N500" s="195"/>
      <c r="O500" s="63"/>
      <c r="P500" s="63"/>
      <c r="Q500" s="63"/>
      <c r="S500" s="117"/>
    </row>
    <row r="501" spans="1:20" ht="12.95" customHeight="1" x14ac:dyDescent="0.2">
      <c r="A501" s="237">
        <v>490</v>
      </c>
      <c r="B501" s="198" t="s">
        <v>538</v>
      </c>
      <c r="C501" s="198" t="s">
        <v>539</v>
      </c>
      <c r="D501" s="199" t="s">
        <v>58</v>
      </c>
      <c r="E501" s="200">
        <v>972</v>
      </c>
      <c r="F501" s="200">
        <v>4</v>
      </c>
      <c r="G501" s="201" t="s">
        <v>59</v>
      </c>
      <c r="H501" s="201" t="s">
        <v>60</v>
      </c>
      <c r="I501" s="202" t="s">
        <v>523</v>
      </c>
      <c r="J501" s="71">
        <v>51795000</v>
      </c>
      <c r="K501" s="120">
        <v>6.4100000000000004E-2</v>
      </c>
      <c r="L501" s="121">
        <f t="shared" si="16"/>
        <v>55115000</v>
      </c>
      <c r="M501" s="74"/>
      <c r="N501" s="200">
        <f>ROUND((S501/L501),0)</f>
        <v>8</v>
      </c>
      <c r="O501" s="71">
        <f>L501*N501</f>
        <v>440920000</v>
      </c>
      <c r="P501" s="71">
        <f>+(J501+(J501*$P$10))*N501</f>
        <v>436776876</v>
      </c>
      <c r="Q501" s="71">
        <f>O501-P501</f>
        <v>4143124</v>
      </c>
      <c r="R501" s="203"/>
      <c r="S501" s="117">
        <v>417467700</v>
      </c>
      <c r="T501" s="175">
        <v>8</v>
      </c>
    </row>
    <row r="502" spans="1:20" ht="12.95" customHeight="1" x14ac:dyDescent="0.2">
      <c r="A502" s="237">
        <v>491</v>
      </c>
      <c r="B502" s="193" t="s">
        <v>540</v>
      </c>
      <c r="C502" s="193" t="s">
        <v>541</v>
      </c>
      <c r="D502" s="194" t="s">
        <v>51</v>
      </c>
      <c r="E502" s="195">
        <v>109110</v>
      </c>
      <c r="F502" s="195">
        <v>4</v>
      </c>
      <c r="G502" s="196" t="s">
        <v>52</v>
      </c>
      <c r="H502" s="196" t="s">
        <v>53</v>
      </c>
      <c r="I502" s="197" t="s">
        <v>54</v>
      </c>
      <c r="J502" s="89">
        <v>20118000</v>
      </c>
      <c r="K502" s="118">
        <v>5.4100000000000002E-2</v>
      </c>
      <c r="L502" s="119">
        <f t="shared" si="16"/>
        <v>21206000</v>
      </c>
      <c r="M502" s="106"/>
      <c r="N502" s="195"/>
      <c r="O502" s="89"/>
      <c r="P502" s="89"/>
      <c r="Q502" s="89"/>
      <c r="S502" s="117"/>
    </row>
    <row r="503" spans="1:20" ht="12.95" customHeight="1" x14ac:dyDescent="0.2">
      <c r="A503" s="237">
        <v>492</v>
      </c>
      <c r="B503" s="193" t="s">
        <v>540</v>
      </c>
      <c r="C503" s="193" t="s">
        <v>541</v>
      </c>
      <c r="D503" s="194" t="s">
        <v>55</v>
      </c>
      <c r="E503" s="195">
        <v>109110</v>
      </c>
      <c r="F503" s="195">
        <v>4</v>
      </c>
      <c r="G503" s="196" t="s">
        <v>56</v>
      </c>
      <c r="H503" s="196" t="s">
        <v>57</v>
      </c>
      <c r="I503" s="197" t="s">
        <v>54</v>
      </c>
      <c r="J503" s="89">
        <v>20301000</v>
      </c>
      <c r="K503" s="118">
        <v>5.4100000000000002E-2</v>
      </c>
      <c r="L503" s="119">
        <f t="shared" si="16"/>
        <v>21399000</v>
      </c>
      <c r="M503" s="106"/>
      <c r="N503" s="195"/>
      <c r="O503" s="89"/>
      <c r="P503" s="89"/>
      <c r="Q503" s="89"/>
      <c r="S503" s="117"/>
    </row>
    <row r="504" spans="1:20" ht="12.95" customHeight="1" x14ac:dyDescent="0.2">
      <c r="A504" s="237">
        <v>493</v>
      </c>
      <c r="B504" s="198" t="s">
        <v>540</v>
      </c>
      <c r="C504" s="198" t="s">
        <v>541</v>
      </c>
      <c r="D504" s="199" t="s">
        <v>58</v>
      </c>
      <c r="E504" s="200">
        <v>109110</v>
      </c>
      <c r="F504" s="200">
        <v>4</v>
      </c>
      <c r="G504" s="201" t="s">
        <v>59</v>
      </c>
      <c r="H504" s="201" t="s">
        <v>60</v>
      </c>
      <c r="I504" s="202" t="s">
        <v>54</v>
      </c>
      <c r="J504" s="73">
        <v>20301000</v>
      </c>
      <c r="K504" s="120">
        <v>6.4100000000000004E-2</v>
      </c>
      <c r="L504" s="121">
        <f t="shared" si="16"/>
        <v>21602000</v>
      </c>
      <c r="M504" s="74"/>
      <c r="N504" s="200">
        <f>ROUND((S504/L504),0)</f>
        <v>4</v>
      </c>
      <c r="O504" s="73">
        <f>L504*N504</f>
        <v>86408000</v>
      </c>
      <c r="P504" s="73">
        <f>+(J504+(J504*$P$10))*N504</f>
        <v>85597136.400000006</v>
      </c>
      <c r="Q504" s="73">
        <f>O504-P504</f>
        <v>810863.59999999404</v>
      </c>
      <c r="R504" s="203"/>
      <c r="S504" s="117">
        <v>83538615</v>
      </c>
      <c r="T504" s="175">
        <v>4</v>
      </c>
    </row>
    <row r="505" spans="1:20" ht="12.95" customHeight="1" x14ac:dyDescent="0.2">
      <c r="A505" s="237">
        <v>494</v>
      </c>
      <c r="B505" s="193" t="s">
        <v>542</v>
      </c>
      <c r="C505" s="193" t="s">
        <v>543</v>
      </c>
      <c r="D505" s="194" t="s">
        <v>51</v>
      </c>
      <c r="E505" s="195">
        <v>110641</v>
      </c>
      <c r="F505" s="195">
        <v>4</v>
      </c>
      <c r="G505" s="196" t="s">
        <v>52</v>
      </c>
      <c r="H505" s="196" t="s">
        <v>53</v>
      </c>
      <c r="I505" s="197" t="s">
        <v>54</v>
      </c>
      <c r="J505" s="63">
        <v>25666000</v>
      </c>
      <c r="K505" s="118">
        <v>5.4100000000000002E-2</v>
      </c>
      <c r="L505" s="119">
        <f t="shared" si="16"/>
        <v>27055000</v>
      </c>
      <c r="M505" s="106"/>
      <c r="N505" s="195"/>
      <c r="O505" s="63"/>
      <c r="P505" s="63"/>
      <c r="Q505" s="63"/>
      <c r="S505" s="117"/>
    </row>
    <row r="506" spans="1:20" ht="12.95" customHeight="1" x14ac:dyDescent="0.2">
      <c r="A506" s="237">
        <v>495</v>
      </c>
      <c r="B506" s="193" t="s">
        <v>542</v>
      </c>
      <c r="C506" s="193" t="s">
        <v>543</v>
      </c>
      <c r="D506" s="194" t="s">
        <v>55</v>
      </c>
      <c r="E506" s="195">
        <v>110641</v>
      </c>
      <c r="F506" s="195">
        <v>4</v>
      </c>
      <c r="G506" s="196" t="s">
        <v>56</v>
      </c>
      <c r="H506" s="196" t="s">
        <v>57</v>
      </c>
      <c r="I506" s="197" t="s">
        <v>54</v>
      </c>
      <c r="J506" s="63">
        <v>25898000</v>
      </c>
      <c r="K506" s="118">
        <v>5.4100000000000002E-2</v>
      </c>
      <c r="L506" s="119">
        <f t="shared" si="16"/>
        <v>27299000</v>
      </c>
      <c r="M506" s="106"/>
      <c r="N506" s="195"/>
      <c r="O506" s="63"/>
      <c r="P506" s="63"/>
      <c r="Q506" s="63"/>
      <c r="S506" s="117"/>
    </row>
    <row r="507" spans="1:20" ht="12.95" customHeight="1" x14ac:dyDescent="0.2">
      <c r="A507" s="237">
        <v>496</v>
      </c>
      <c r="B507" s="198" t="s">
        <v>542</v>
      </c>
      <c r="C507" s="198" t="s">
        <v>543</v>
      </c>
      <c r="D507" s="199" t="s">
        <v>58</v>
      </c>
      <c r="E507" s="200">
        <v>110641</v>
      </c>
      <c r="F507" s="200">
        <v>4</v>
      </c>
      <c r="G507" s="201" t="s">
        <v>59</v>
      </c>
      <c r="H507" s="201" t="s">
        <v>60</v>
      </c>
      <c r="I507" s="202" t="s">
        <v>54</v>
      </c>
      <c r="J507" s="71">
        <v>25898000</v>
      </c>
      <c r="K507" s="120">
        <v>6.4100000000000004E-2</v>
      </c>
      <c r="L507" s="121">
        <f t="shared" si="16"/>
        <v>27558000</v>
      </c>
      <c r="M507" s="74"/>
      <c r="N507" s="200">
        <f>ROUND((S507/L507),0)</f>
        <v>2</v>
      </c>
      <c r="O507" s="71">
        <f>L507*N507</f>
        <v>55116000</v>
      </c>
      <c r="P507" s="71">
        <f>+(J507+(J507*$P$10))*N507</f>
        <v>54598163.600000001</v>
      </c>
      <c r="Q507" s="71">
        <f>O507-P507</f>
        <v>517836.39999999851</v>
      </c>
      <c r="R507" s="203"/>
      <c r="S507" s="117">
        <v>51925490</v>
      </c>
      <c r="T507" s="175">
        <v>2</v>
      </c>
    </row>
    <row r="508" spans="1:20" ht="12.95" customHeight="1" x14ac:dyDescent="0.2">
      <c r="A508" s="237">
        <v>497</v>
      </c>
      <c r="B508" s="193" t="s">
        <v>544</v>
      </c>
      <c r="C508" s="193" t="s">
        <v>545</v>
      </c>
      <c r="D508" s="194" t="s">
        <v>51</v>
      </c>
      <c r="E508" s="195">
        <v>54341</v>
      </c>
      <c r="F508" s="195">
        <v>4</v>
      </c>
      <c r="G508" s="196" t="s">
        <v>52</v>
      </c>
      <c r="H508" s="196" t="s">
        <v>53</v>
      </c>
      <c r="I508" s="197" t="s">
        <v>54</v>
      </c>
      <c r="J508" s="63">
        <v>15992000</v>
      </c>
      <c r="K508" s="118">
        <v>5.4100000000000002E-2</v>
      </c>
      <c r="L508" s="119">
        <f t="shared" si="16"/>
        <v>16857000</v>
      </c>
      <c r="M508" s="106"/>
      <c r="N508" s="195"/>
      <c r="O508" s="63"/>
      <c r="P508" s="63"/>
      <c r="Q508" s="63"/>
      <c r="S508" s="117"/>
    </row>
    <row r="509" spans="1:20" ht="12.95" customHeight="1" x14ac:dyDescent="0.2">
      <c r="A509" s="237">
        <v>498</v>
      </c>
      <c r="B509" s="193" t="s">
        <v>544</v>
      </c>
      <c r="C509" s="193" t="s">
        <v>545</v>
      </c>
      <c r="D509" s="194" t="s">
        <v>55</v>
      </c>
      <c r="E509" s="195">
        <v>54341</v>
      </c>
      <c r="F509" s="195">
        <v>4</v>
      </c>
      <c r="G509" s="196" t="s">
        <v>56</v>
      </c>
      <c r="H509" s="196" t="s">
        <v>57</v>
      </c>
      <c r="I509" s="197" t="s">
        <v>54</v>
      </c>
      <c r="J509" s="63">
        <v>16137000</v>
      </c>
      <c r="K509" s="118">
        <v>5.4100000000000002E-2</v>
      </c>
      <c r="L509" s="119">
        <f t="shared" si="16"/>
        <v>17010000</v>
      </c>
      <c r="M509" s="106"/>
      <c r="N509" s="195"/>
      <c r="O509" s="63"/>
      <c r="P509" s="63"/>
      <c r="Q509" s="63"/>
      <c r="S509" s="117"/>
    </row>
    <row r="510" spans="1:20" ht="12.95" customHeight="1" x14ac:dyDescent="0.2">
      <c r="A510" s="237">
        <v>499</v>
      </c>
      <c r="B510" s="198" t="s">
        <v>544</v>
      </c>
      <c r="C510" s="198" t="s">
        <v>545</v>
      </c>
      <c r="D510" s="199" t="s">
        <v>58</v>
      </c>
      <c r="E510" s="200">
        <v>54341</v>
      </c>
      <c r="F510" s="200">
        <v>4</v>
      </c>
      <c r="G510" s="201" t="s">
        <v>59</v>
      </c>
      <c r="H510" s="201" t="s">
        <v>60</v>
      </c>
      <c r="I510" s="202" t="s">
        <v>54</v>
      </c>
      <c r="J510" s="71">
        <v>16137000</v>
      </c>
      <c r="K510" s="120">
        <v>6.4100000000000004E-2</v>
      </c>
      <c r="L510" s="121">
        <f t="shared" si="16"/>
        <v>17171000</v>
      </c>
      <c r="M510" s="74"/>
      <c r="N510" s="200">
        <f>ROUND((S510/L510),0)</f>
        <v>4</v>
      </c>
      <c r="O510" s="71">
        <f>L510*N510</f>
        <v>68684000</v>
      </c>
      <c r="P510" s="71">
        <f>+(J510+(J510*$P$10))*N510</f>
        <v>68040046.799999997</v>
      </c>
      <c r="Q510" s="71">
        <f>O510-P510</f>
        <v>643953.20000000298</v>
      </c>
      <c r="R510" s="203"/>
      <c r="S510" s="117">
        <v>66403755</v>
      </c>
      <c r="T510" s="175">
        <v>4</v>
      </c>
    </row>
    <row r="511" spans="1:20" ht="12.95" customHeight="1" x14ac:dyDescent="0.2">
      <c r="A511" s="237">
        <v>500</v>
      </c>
      <c r="B511" s="193" t="s">
        <v>546</v>
      </c>
      <c r="C511" s="193" t="s">
        <v>547</v>
      </c>
      <c r="D511" s="194" t="s">
        <v>51</v>
      </c>
      <c r="E511" s="195">
        <v>54349</v>
      </c>
      <c r="F511" s="195">
        <v>6</v>
      </c>
      <c r="G511" s="196" t="s">
        <v>52</v>
      </c>
      <c r="H511" s="196" t="s">
        <v>53</v>
      </c>
      <c r="I511" s="197" t="s">
        <v>54</v>
      </c>
      <c r="J511" s="63">
        <v>25666000</v>
      </c>
      <c r="K511" s="118">
        <v>5.4100000000000002E-2</v>
      </c>
      <c r="L511" s="119">
        <f t="shared" si="16"/>
        <v>27055000</v>
      </c>
      <c r="M511" s="106"/>
      <c r="N511" s="195"/>
      <c r="O511" s="63"/>
      <c r="P511" s="63"/>
      <c r="Q511" s="63"/>
      <c r="S511" s="117"/>
    </row>
    <row r="512" spans="1:20" ht="12.95" customHeight="1" x14ac:dyDescent="0.2">
      <c r="A512" s="237">
        <v>501</v>
      </c>
      <c r="B512" s="193" t="s">
        <v>546</v>
      </c>
      <c r="C512" s="193" t="s">
        <v>547</v>
      </c>
      <c r="D512" s="194" t="s">
        <v>55</v>
      </c>
      <c r="E512" s="195">
        <v>54349</v>
      </c>
      <c r="F512" s="195">
        <v>6</v>
      </c>
      <c r="G512" s="196" t="s">
        <v>56</v>
      </c>
      <c r="H512" s="196" t="s">
        <v>57</v>
      </c>
      <c r="I512" s="197" t="s">
        <v>54</v>
      </c>
      <c r="J512" s="63">
        <v>25898000</v>
      </c>
      <c r="K512" s="118">
        <v>5.4100000000000002E-2</v>
      </c>
      <c r="L512" s="119">
        <f t="shared" si="16"/>
        <v>27299000</v>
      </c>
      <c r="M512" s="106"/>
      <c r="N512" s="195"/>
      <c r="O512" s="63"/>
      <c r="P512" s="63"/>
      <c r="Q512" s="63"/>
      <c r="S512" s="117"/>
    </row>
    <row r="513" spans="1:20" ht="12.95" customHeight="1" x14ac:dyDescent="0.2">
      <c r="A513" s="237">
        <v>502</v>
      </c>
      <c r="B513" s="198" t="s">
        <v>546</v>
      </c>
      <c r="C513" s="198" t="s">
        <v>547</v>
      </c>
      <c r="D513" s="199" t="s">
        <v>58</v>
      </c>
      <c r="E513" s="200">
        <v>54349</v>
      </c>
      <c r="F513" s="200">
        <v>6</v>
      </c>
      <c r="G513" s="201" t="s">
        <v>59</v>
      </c>
      <c r="H513" s="201" t="s">
        <v>60</v>
      </c>
      <c r="I513" s="202" t="s">
        <v>54</v>
      </c>
      <c r="J513" s="71">
        <v>25898000</v>
      </c>
      <c r="K513" s="120">
        <v>6.4100000000000004E-2</v>
      </c>
      <c r="L513" s="121">
        <f t="shared" si="16"/>
        <v>27558000</v>
      </c>
      <c r="M513" s="74"/>
      <c r="N513" s="200">
        <f>ROUND((S513/L513),0)</f>
        <v>12</v>
      </c>
      <c r="O513" s="71">
        <f>L513*N513</f>
        <v>330696000</v>
      </c>
      <c r="P513" s="71">
        <f>+(J513+(J513*$P$10))*N513</f>
        <v>327588981.60000002</v>
      </c>
      <c r="Q513" s="71">
        <f>O513-P513</f>
        <v>3107018.3999999762</v>
      </c>
      <c r="R513" s="203"/>
      <c r="S513" s="117">
        <v>322430100</v>
      </c>
      <c r="T513" s="175">
        <v>12</v>
      </c>
    </row>
    <row r="514" spans="1:20" ht="12.95" customHeight="1" x14ac:dyDescent="0.2">
      <c r="A514" s="237">
        <v>503</v>
      </c>
      <c r="B514" s="193" t="s">
        <v>548</v>
      </c>
      <c r="C514" s="193" t="s">
        <v>549</v>
      </c>
      <c r="D514" s="194" t="s">
        <v>51</v>
      </c>
      <c r="E514" s="195">
        <v>109806</v>
      </c>
      <c r="F514" s="195">
        <v>6</v>
      </c>
      <c r="G514" s="196" t="s">
        <v>52</v>
      </c>
      <c r="H514" s="196" t="s">
        <v>53</v>
      </c>
      <c r="I514" s="197" t="s">
        <v>54</v>
      </c>
      <c r="J514" s="63">
        <v>25665000</v>
      </c>
      <c r="K514" s="118">
        <v>5.4100000000000002E-2</v>
      </c>
      <c r="L514" s="119">
        <f t="shared" ref="L514:L577" si="17">+ROUND((J514*K514)+J514,-3)</f>
        <v>27053000</v>
      </c>
      <c r="M514" s="106"/>
      <c r="N514" s="195"/>
      <c r="O514" s="63"/>
      <c r="P514" s="63"/>
      <c r="Q514" s="63"/>
      <c r="S514" s="117"/>
    </row>
    <row r="515" spans="1:20" ht="12.95" customHeight="1" x14ac:dyDescent="0.2">
      <c r="A515" s="237">
        <v>504</v>
      </c>
      <c r="B515" s="193" t="s">
        <v>548</v>
      </c>
      <c r="C515" s="193" t="s">
        <v>549</v>
      </c>
      <c r="D515" s="194" t="s">
        <v>55</v>
      </c>
      <c r="E515" s="195">
        <v>109806</v>
      </c>
      <c r="F515" s="195">
        <v>6</v>
      </c>
      <c r="G515" s="196" t="s">
        <v>56</v>
      </c>
      <c r="H515" s="196" t="s">
        <v>57</v>
      </c>
      <c r="I515" s="197" t="s">
        <v>54</v>
      </c>
      <c r="J515" s="63">
        <v>25897000</v>
      </c>
      <c r="K515" s="118">
        <v>5.4100000000000002E-2</v>
      </c>
      <c r="L515" s="119">
        <f t="shared" si="17"/>
        <v>27298000</v>
      </c>
      <c r="M515" s="106"/>
      <c r="N515" s="195"/>
      <c r="O515" s="63"/>
      <c r="P515" s="63"/>
      <c r="Q515" s="63"/>
      <c r="S515" s="117"/>
    </row>
    <row r="516" spans="1:20" ht="12.95" customHeight="1" x14ac:dyDescent="0.2">
      <c r="A516" s="237">
        <v>505</v>
      </c>
      <c r="B516" s="198" t="s">
        <v>548</v>
      </c>
      <c r="C516" s="198" t="s">
        <v>549</v>
      </c>
      <c r="D516" s="199" t="s">
        <v>58</v>
      </c>
      <c r="E516" s="200">
        <v>109806</v>
      </c>
      <c r="F516" s="200">
        <v>6</v>
      </c>
      <c r="G516" s="201" t="s">
        <v>59</v>
      </c>
      <c r="H516" s="201" t="s">
        <v>60</v>
      </c>
      <c r="I516" s="202" t="s">
        <v>54</v>
      </c>
      <c r="J516" s="71">
        <v>25897000</v>
      </c>
      <c r="K516" s="120">
        <v>6.4100000000000004E-2</v>
      </c>
      <c r="L516" s="121">
        <f t="shared" si="17"/>
        <v>27557000</v>
      </c>
      <c r="M516" s="74"/>
      <c r="N516" s="200">
        <f>ROUND((S516/L516),0)</f>
        <v>6</v>
      </c>
      <c r="O516" s="71">
        <f>L516*N516</f>
        <v>165342000</v>
      </c>
      <c r="P516" s="71">
        <f>+(J516+(J516*$P$10))*N516</f>
        <v>163788166.19999999</v>
      </c>
      <c r="Q516" s="71">
        <f>O516-P516</f>
        <v>1553833.8000000119</v>
      </c>
      <c r="R516" s="203"/>
      <c r="S516" s="117">
        <v>158489640</v>
      </c>
      <c r="T516" s="175">
        <v>6</v>
      </c>
    </row>
    <row r="517" spans="1:20" ht="12.95" customHeight="1" x14ac:dyDescent="0.2">
      <c r="A517" s="237">
        <v>506</v>
      </c>
      <c r="B517" s="193" t="s">
        <v>550</v>
      </c>
      <c r="C517" s="193" t="s">
        <v>551</v>
      </c>
      <c r="D517" s="216" t="s">
        <v>465</v>
      </c>
      <c r="E517" s="195">
        <v>116309</v>
      </c>
      <c r="F517" s="195">
        <v>4</v>
      </c>
      <c r="G517" s="196" t="s">
        <v>52</v>
      </c>
      <c r="H517" s="196" t="s">
        <v>57</v>
      </c>
      <c r="I517" s="197" t="s">
        <v>54</v>
      </c>
      <c r="J517" s="63">
        <v>25898000</v>
      </c>
      <c r="K517" s="118">
        <v>5.4100000000000002E-2</v>
      </c>
      <c r="L517" s="119">
        <f t="shared" si="17"/>
        <v>27299000</v>
      </c>
      <c r="M517" s="106"/>
      <c r="N517" s="195"/>
      <c r="O517" s="63"/>
      <c r="P517" s="63"/>
      <c r="Q517" s="63"/>
      <c r="S517" s="117"/>
    </row>
    <row r="518" spans="1:20" ht="12.95" customHeight="1" x14ac:dyDescent="0.2">
      <c r="A518" s="237">
        <v>507</v>
      </c>
      <c r="B518" s="198" t="s">
        <v>550</v>
      </c>
      <c r="C518" s="198" t="s">
        <v>551</v>
      </c>
      <c r="D518" s="199" t="s">
        <v>58</v>
      </c>
      <c r="E518" s="200">
        <v>116309</v>
      </c>
      <c r="F518" s="200">
        <v>4</v>
      </c>
      <c r="G518" s="201" t="s">
        <v>59</v>
      </c>
      <c r="H518" s="201" t="s">
        <v>60</v>
      </c>
      <c r="I518" s="202" t="s">
        <v>54</v>
      </c>
      <c r="J518" s="71">
        <v>25898000</v>
      </c>
      <c r="K518" s="120">
        <v>6.4100000000000004E-2</v>
      </c>
      <c r="L518" s="121">
        <f t="shared" si="17"/>
        <v>27558000</v>
      </c>
      <c r="M518" s="74"/>
      <c r="N518" s="200">
        <f>ROUND((S518/L518),0)</f>
        <v>2</v>
      </c>
      <c r="O518" s="71">
        <f>L518*N518</f>
        <v>55116000</v>
      </c>
      <c r="P518" s="71">
        <f>+(J518+(J518*$P$10))*N518</f>
        <v>54598163.600000001</v>
      </c>
      <c r="Q518" s="71">
        <f>O518-P518</f>
        <v>517836.39999999851</v>
      </c>
      <c r="R518" s="203"/>
      <c r="S518" s="117">
        <v>54644780</v>
      </c>
      <c r="T518" s="175">
        <v>2</v>
      </c>
    </row>
    <row r="519" spans="1:20" ht="12.95" customHeight="1" x14ac:dyDescent="0.2">
      <c r="A519" s="237">
        <v>508</v>
      </c>
      <c r="B519" s="193" t="s">
        <v>552</v>
      </c>
      <c r="C519" s="193" t="s">
        <v>553</v>
      </c>
      <c r="D519" s="194" t="s">
        <v>51</v>
      </c>
      <c r="E519" s="195">
        <v>4166</v>
      </c>
      <c r="F519" s="195">
        <v>6</v>
      </c>
      <c r="G519" s="196" t="s">
        <v>52</v>
      </c>
      <c r="H519" s="196" t="s">
        <v>53</v>
      </c>
      <c r="I519" s="197" t="s">
        <v>54</v>
      </c>
      <c r="J519" s="63">
        <v>15992000</v>
      </c>
      <c r="K519" s="118">
        <v>5.4100000000000002E-2</v>
      </c>
      <c r="L519" s="119">
        <f t="shared" si="17"/>
        <v>16857000</v>
      </c>
      <c r="M519" s="106"/>
      <c r="N519" s="195"/>
      <c r="O519" s="63"/>
      <c r="P519" s="63"/>
      <c r="Q519" s="63"/>
      <c r="S519" s="117"/>
    </row>
    <row r="520" spans="1:20" ht="12.95" customHeight="1" x14ac:dyDescent="0.2">
      <c r="A520" s="237">
        <v>509</v>
      </c>
      <c r="B520" s="193" t="s">
        <v>552</v>
      </c>
      <c r="C520" s="193" t="s">
        <v>553</v>
      </c>
      <c r="D520" s="194" t="s">
        <v>55</v>
      </c>
      <c r="E520" s="195">
        <v>4166</v>
      </c>
      <c r="F520" s="195">
        <v>6</v>
      </c>
      <c r="G520" s="196" t="s">
        <v>56</v>
      </c>
      <c r="H520" s="196" t="s">
        <v>57</v>
      </c>
      <c r="I520" s="197" t="s">
        <v>54</v>
      </c>
      <c r="J520" s="63">
        <v>16137000</v>
      </c>
      <c r="K520" s="118">
        <v>5.4100000000000002E-2</v>
      </c>
      <c r="L520" s="119">
        <f t="shared" si="17"/>
        <v>17010000</v>
      </c>
      <c r="M520" s="106"/>
      <c r="N520" s="195"/>
      <c r="O520" s="63"/>
      <c r="P520" s="63"/>
      <c r="Q520" s="63"/>
      <c r="S520" s="117"/>
    </row>
    <row r="521" spans="1:20" ht="12.95" customHeight="1" x14ac:dyDescent="0.2">
      <c r="A521" s="237">
        <v>510</v>
      </c>
      <c r="B521" s="198" t="s">
        <v>552</v>
      </c>
      <c r="C521" s="198" t="s">
        <v>553</v>
      </c>
      <c r="D521" s="199" t="s">
        <v>58</v>
      </c>
      <c r="E521" s="200">
        <v>4166</v>
      </c>
      <c r="F521" s="200">
        <v>6</v>
      </c>
      <c r="G521" s="201" t="s">
        <v>59</v>
      </c>
      <c r="H521" s="201" t="s">
        <v>60</v>
      </c>
      <c r="I521" s="202" t="s">
        <v>54</v>
      </c>
      <c r="J521" s="71">
        <v>16137000</v>
      </c>
      <c r="K521" s="120">
        <v>6.4100000000000004E-2</v>
      </c>
      <c r="L521" s="121">
        <f t="shared" si="17"/>
        <v>17171000</v>
      </c>
      <c r="M521" s="74"/>
      <c r="N521" s="200">
        <f>ROUND((S521/L521),0)</f>
        <v>8</v>
      </c>
      <c r="O521" s="71">
        <f>L521*N521</f>
        <v>137368000</v>
      </c>
      <c r="P521" s="71">
        <f>+(J521+(J521*$P$10))*N521</f>
        <v>136080093.59999999</v>
      </c>
      <c r="Q521" s="71">
        <f>O521-P521</f>
        <v>1287906.400000006</v>
      </c>
      <c r="R521" s="203"/>
      <c r="S521" s="117">
        <v>136196280</v>
      </c>
      <c r="T521" s="175">
        <v>8</v>
      </c>
    </row>
    <row r="522" spans="1:20" ht="12.95" customHeight="1" x14ac:dyDescent="0.2">
      <c r="A522" s="237">
        <v>511</v>
      </c>
      <c r="B522" s="193" t="s">
        <v>554</v>
      </c>
      <c r="C522" s="193" t="s">
        <v>555</v>
      </c>
      <c r="D522" s="194" t="s">
        <v>51</v>
      </c>
      <c r="E522" s="195">
        <v>973</v>
      </c>
      <c r="F522" s="195">
        <v>6</v>
      </c>
      <c r="G522" s="196" t="s">
        <v>52</v>
      </c>
      <c r="H522" s="196" t="s">
        <v>53</v>
      </c>
      <c r="I522" s="197" t="s">
        <v>54</v>
      </c>
      <c r="J522" s="63">
        <v>25666000</v>
      </c>
      <c r="K522" s="118">
        <v>5.4100000000000002E-2</v>
      </c>
      <c r="L522" s="119">
        <f t="shared" si="17"/>
        <v>27055000</v>
      </c>
      <c r="M522" s="106"/>
      <c r="N522" s="195"/>
      <c r="O522" s="63"/>
      <c r="P522" s="63"/>
      <c r="Q522" s="63"/>
      <c r="S522" s="117"/>
    </row>
    <row r="523" spans="1:20" ht="12.95" customHeight="1" x14ac:dyDescent="0.2">
      <c r="A523" s="237">
        <v>512</v>
      </c>
      <c r="B523" s="193" t="s">
        <v>554</v>
      </c>
      <c r="C523" s="193" t="s">
        <v>555</v>
      </c>
      <c r="D523" s="194" t="s">
        <v>55</v>
      </c>
      <c r="E523" s="195">
        <v>973</v>
      </c>
      <c r="F523" s="195">
        <v>6</v>
      </c>
      <c r="G523" s="196" t="s">
        <v>56</v>
      </c>
      <c r="H523" s="196" t="s">
        <v>57</v>
      </c>
      <c r="I523" s="197" t="s">
        <v>54</v>
      </c>
      <c r="J523" s="63">
        <v>25898000</v>
      </c>
      <c r="K523" s="118">
        <v>5.4100000000000002E-2</v>
      </c>
      <c r="L523" s="119">
        <f t="shared" si="17"/>
        <v>27299000</v>
      </c>
      <c r="M523" s="106"/>
      <c r="N523" s="195"/>
      <c r="O523" s="63"/>
      <c r="P523" s="63"/>
      <c r="Q523" s="63"/>
      <c r="S523" s="117"/>
    </row>
    <row r="524" spans="1:20" ht="12.95" customHeight="1" x14ac:dyDescent="0.2">
      <c r="A524" s="237">
        <v>513</v>
      </c>
      <c r="B524" s="198" t="s">
        <v>554</v>
      </c>
      <c r="C524" s="198" t="s">
        <v>555</v>
      </c>
      <c r="D524" s="199" t="s">
        <v>58</v>
      </c>
      <c r="E524" s="200">
        <v>973</v>
      </c>
      <c r="F524" s="200">
        <v>6</v>
      </c>
      <c r="G524" s="201" t="s">
        <v>59</v>
      </c>
      <c r="H524" s="201" t="s">
        <v>60</v>
      </c>
      <c r="I524" s="202" t="s">
        <v>54</v>
      </c>
      <c r="J524" s="71">
        <v>25898000</v>
      </c>
      <c r="K524" s="120">
        <v>6.4100000000000004E-2</v>
      </c>
      <c r="L524" s="121">
        <f t="shared" si="17"/>
        <v>27558000</v>
      </c>
      <c r="M524" s="74"/>
      <c r="N524" s="200">
        <f>ROUND((S524/L524),0)</f>
        <v>18</v>
      </c>
      <c r="O524" s="71">
        <f>L524*N524</f>
        <v>496044000</v>
      </c>
      <c r="P524" s="71">
        <f>+(J524+(J524*$P$10))*N524</f>
        <v>491383472.40000004</v>
      </c>
      <c r="Q524" s="71">
        <f>O524-P524</f>
        <v>4660527.5999999642</v>
      </c>
      <c r="R524" s="203"/>
      <c r="S524" s="117">
        <v>492062000</v>
      </c>
      <c r="T524" s="175">
        <v>20</v>
      </c>
    </row>
    <row r="525" spans="1:20" ht="12.95" customHeight="1" x14ac:dyDescent="0.2">
      <c r="A525" s="237">
        <v>514</v>
      </c>
      <c r="B525" s="193" t="s">
        <v>556</v>
      </c>
      <c r="C525" s="193" t="s">
        <v>557</v>
      </c>
      <c r="D525" s="194" t="s">
        <v>51</v>
      </c>
      <c r="E525" s="195">
        <v>974</v>
      </c>
      <c r="F525" s="195">
        <v>4</v>
      </c>
      <c r="G525" s="196" t="s">
        <v>52</v>
      </c>
      <c r="H525" s="196" t="s">
        <v>53</v>
      </c>
      <c r="I525" s="197" t="s">
        <v>54</v>
      </c>
      <c r="J525" s="63">
        <v>15992000</v>
      </c>
      <c r="K525" s="118">
        <v>5.4100000000000002E-2</v>
      </c>
      <c r="L525" s="119">
        <f t="shared" si="17"/>
        <v>16857000</v>
      </c>
      <c r="M525" s="106"/>
      <c r="N525" s="195"/>
      <c r="O525" s="63"/>
      <c r="P525" s="63"/>
      <c r="Q525" s="63"/>
      <c r="S525" s="117"/>
    </row>
    <row r="526" spans="1:20" ht="12.95" customHeight="1" x14ac:dyDescent="0.2">
      <c r="A526" s="237">
        <v>515</v>
      </c>
      <c r="B526" s="193" t="s">
        <v>556</v>
      </c>
      <c r="C526" s="193" t="s">
        <v>557</v>
      </c>
      <c r="D526" s="194" t="s">
        <v>55</v>
      </c>
      <c r="E526" s="195">
        <v>974</v>
      </c>
      <c r="F526" s="195">
        <v>4</v>
      </c>
      <c r="G526" s="196" t="s">
        <v>56</v>
      </c>
      <c r="H526" s="196" t="s">
        <v>57</v>
      </c>
      <c r="I526" s="197" t="s">
        <v>54</v>
      </c>
      <c r="J526" s="63">
        <v>16137000</v>
      </c>
      <c r="K526" s="118">
        <v>5.4100000000000002E-2</v>
      </c>
      <c r="L526" s="119">
        <f t="shared" si="17"/>
        <v>17010000</v>
      </c>
      <c r="M526" s="106"/>
      <c r="N526" s="195"/>
      <c r="O526" s="63"/>
      <c r="P526" s="63"/>
      <c r="Q526" s="63"/>
      <c r="S526" s="117"/>
    </row>
    <row r="527" spans="1:20" ht="12.95" customHeight="1" x14ac:dyDescent="0.2">
      <c r="A527" s="237">
        <v>516</v>
      </c>
      <c r="B527" s="198" t="s">
        <v>556</v>
      </c>
      <c r="C527" s="198" t="s">
        <v>557</v>
      </c>
      <c r="D527" s="199" t="s">
        <v>58</v>
      </c>
      <c r="E527" s="200">
        <v>974</v>
      </c>
      <c r="F527" s="200">
        <v>4</v>
      </c>
      <c r="G527" s="201" t="s">
        <v>59</v>
      </c>
      <c r="H527" s="201" t="s">
        <v>60</v>
      </c>
      <c r="I527" s="202" t="s">
        <v>54</v>
      </c>
      <c r="J527" s="71">
        <v>16137000</v>
      </c>
      <c r="K527" s="120">
        <v>6.4100000000000004E-2</v>
      </c>
      <c r="L527" s="121">
        <f t="shared" si="17"/>
        <v>17171000</v>
      </c>
      <c r="M527" s="74"/>
      <c r="N527" s="200">
        <f>ROUND((S527/L527),0)</f>
        <v>2</v>
      </c>
      <c r="O527" s="71">
        <f>L527*N527</f>
        <v>34342000</v>
      </c>
      <c r="P527" s="71">
        <f>+(J527+(J527*$P$10))*N527</f>
        <v>34020023.399999999</v>
      </c>
      <c r="Q527" s="71">
        <f>O527-P527</f>
        <v>321976.60000000149</v>
      </c>
      <c r="R527" s="203"/>
      <c r="S527" s="117">
        <v>32354685</v>
      </c>
      <c r="T527" s="175">
        <v>2</v>
      </c>
    </row>
    <row r="528" spans="1:20" ht="12.95" customHeight="1" x14ac:dyDescent="0.2">
      <c r="A528" s="237">
        <v>517</v>
      </c>
      <c r="B528" s="193" t="s">
        <v>558</v>
      </c>
      <c r="C528" s="193" t="s">
        <v>559</v>
      </c>
      <c r="D528" s="194" t="s">
        <v>51</v>
      </c>
      <c r="E528" s="195">
        <v>106403</v>
      </c>
      <c r="F528" s="195">
        <v>2</v>
      </c>
      <c r="G528" s="196" t="s">
        <v>52</v>
      </c>
      <c r="H528" s="196" t="s">
        <v>53</v>
      </c>
      <c r="I528" s="197" t="s">
        <v>523</v>
      </c>
      <c r="J528" s="63">
        <v>40236000</v>
      </c>
      <c r="K528" s="118">
        <v>5.4100000000000002E-2</v>
      </c>
      <c r="L528" s="119">
        <f t="shared" si="17"/>
        <v>42413000</v>
      </c>
      <c r="M528" s="106"/>
      <c r="N528" s="195"/>
      <c r="O528" s="63"/>
      <c r="P528" s="63"/>
      <c r="Q528" s="63"/>
      <c r="S528" s="117"/>
    </row>
    <row r="529" spans="1:20" ht="12.95" customHeight="1" x14ac:dyDescent="0.2">
      <c r="A529" s="237">
        <v>518</v>
      </c>
      <c r="B529" s="193" t="s">
        <v>558</v>
      </c>
      <c r="C529" s="193" t="s">
        <v>559</v>
      </c>
      <c r="D529" s="194" t="s">
        <v>55</v>
      </c>
      <c r="E529" s="195">
        <v>106403</v>
      </c>
      <c r="F529" s="195">
        <v>4</v>
      </c>
      <c r="G529" s="196" t="s">
        <v>56</v>
      </c>
      <c r="H529" s="196" t="s">
        <v>57</v>
      </c>
      <c r="I529" s="197" t="s">
        <v>54</v>
      </c>
      <c r="J529" s="63">
        <v>20301000</v>
      </c>
      <c r="K529" s="118">
        <v>5.4100000000000002E-2</v>
      </c>
      <c r="L529" s="119">
        <f t="shared" si="17"/>
        <v>21399000</v>
      </c>
      <c r="M529" s="106"/>
      <c r="N529" s="195"/>
      <c r="O529" s="63"/>
      <c r="P529" s="63"/>
      <c r="Q529" s="63"/>
      <c r="S529" s="117"/>
    </row>
    <row r="530" spans="1:20" ht="12.95" customHeight="1" x14ac:dyDescent="0.2">
      <c r="A530" s="237">
        <v>519</v>
      </c>
      <c r="B530" s="198" t="s">
        <v>558</v>
      </c>
      <c r="C530" s="198" t="s">
        <v>559</v>
      </c>
      <c r="D530" s="199" t="s">
        <v>58</v>
      </c>
      <c r="E530" s="200">
        <v>106403</v>
      </c>
      <c r="F530" s="200">
        <v>4</v>
      </c>
      <c r="G530" s="201" t="s">
        <v>59</v>
      </c>
      <c r="H530" s="201" t="s">
        <v>60</v>
      </c>
      <c r="I530" s="202" t="s">
        <v>54</v>
      </c>
      <c r="J530" s="71">
        <v>20301000</v>
      </c>
      <c r="K530" s="120">
        <v>6.4100000000000004E-2</v>
      </c>
      <c r="L530" s="121">
        <f t="shared" si="17"/>
        <v>21602000</v>
      </c>
      <c r="M530" s="74"/>
      <c r="N530" s="200">
        <f>ROUND((S530/L530),0)</f>
        <v>2</v>
      </c>
      <c r="O530" s="71">
        <f>L530*N530</f>
        <v>43204000</v>
      </c>
      <c r="P530" s="71">
        <f>+(J530+(J530*$P$10))*N530</f>
        <v>42798568.200000003</v>
      </c>
      <c r="Q530" s="71">
        <f>O530-P530</f>
        <v>405431.79999999702</v>
      </c>
      <c r="R530" s="203"/>
      <c r="S530" s="117">
        <v>42835110</v>
      </c>
      <c r="T530" s="175">
        <v>2</v>
      </c>
    </row>
    <row r="531" spans="1:20" ht="12.95" customHeight="1" x14ac:dyDescent="0.2">
      <c r="A531" s="237">
        <v>520</v>
      </c>
      <c r="B531" s="193" t="s">
        <v>560</v>
      </c>
      <c r="C531" s="193" t="s">
        <v>561</v>
      </c>
      <c r="D531" s="194" t="s">
        <v>51</v>
      </c>
      <c r="E531" s="195">
        <v>975</v>
      </c>
      <c r="F531" s="195">
        <v>4</v>
      </c>
      <c r="G531" s="196" t="s">
        <v>52</v>
      </c>
      <c r="H531" s="196" t="s">
        <v>53</v>
      </c>
      <c r="I531" s="197" t="s">
        <v>54</v>
      </c>
      <c r="J531" s="63">
        <v>15992000</v>
      </c>
      <c r="K531" s="118">
        <v>5.4100000000000002E-2</v>
      </c>
      <c r="L531" s="119">
        <f t="shared" si="17"/>
        <v>16857000</v>
      </c>
      <c r="M531" s="106"/>
      <c r="N531" s="195"/>
      <c r="O531" s="63"/>
      <c r="P531" s="63"/>
      <c r="Q531" s="63"/>
      <c r="S531" s="117"/>
    </row>
    <row r="532" spans="1:20" ht="12.95" customHeight="1" x14ac:dyDescent="0.2">
      <c r="A532" s="237">
        <v>521</v>
      </c>
      <c r="B532" s="193" t="s">
        <v>560</v>
      </c>
      <c r="C532" s="193" t="s">
        <v>561</v>
      </c>
      <c r="D532" s="194" t="s">
        <v>55</v>
      </c>
      <c r="E532" s="195">
        <v>975</v>
      </c>
      <c r="F532" s="195">
        <v>4</v>
      </c>
      <c r="G532" s="196" t="s">
        <v>56</v>
      </c>
      <c r="H532" s="196" t="s">
        <v>57</v>
      </c>
      <c r="I532" s="197" t="s">
        <v>54</v>
      </c>
      <c r="J532" s="63">
        <v>16137000</v>
      </c>
      <c r="K532" s="118">
        <v>5.4100000000000002E-2</v>
      </c>
      <c r="L532" s="119">
        <f t="shared" si="17"/>
        <v>17010000</v>
      </c>
      <c r="M532" s="106"/>
      <c r="N532" s="195"/>
      <c r="O532" s="63"/>
      <c r="P532" s="63"/>
      <c r="Q532" s="63"/>
      <c r="S532" s="117"/>
    </row>
    <row r="533" spans="1:20" ht="12.95" customHeight="1" x14ac:dyDescent="0.2">
      <c r="A533" s="237">
        <v>522</v>
      </c>
      <c r="B533" s="198" t="s">
        <v>560</v>
      </c>
      <c r="C533" s="198" t="s">
        <v>561</v>
      </c>
      <c r="D533" s="199" t="s">
        <v>58</v>
      </c>
      <c r="E533" s="200">
        <v>975</v>
      </c>
      <c r="F533" s="200">
        <v>4</v>
      </c>
      <c r="G533" s="201" t="s">
        <v>59</v>
      </c>
      <c r="H533" s="201" t="s">
        <v>60</v>
      </c>
      <c r="I533" s="202" t="s">
        <v>54</v>
      </c>
      <c r="J533" s="71">
        <v>16137000</v>
      </c>
      <c r="K533" s="120">
        <v>6.4100000000000004E-2</v>
      </c>
      <c r="L533" s="121">
        <f t="shared" si="17"/>
        <v>17171000</v>
      </c>
      <c r="M533" s="74"/>
      <c r="N533" s="200">
        <f>ROUND((S533/L533),0)</f>
        <v>4</v>
      </c>
      <c r="O533" s="71">
        <f>L533*N533</f>
        <v>68684000</v>
      </c>
      <c r="P533" s="71">
        <f>+(J533+(J533*$P$10))*N533</f>
        <v>68040046.799999997</v>
      </c>
      <c r="Q533" s="71">
        <f>O533-P533</f>
        <v>643953.20000000298</v>
      </c>
      <c r="R533" s="203"/>
      <c r="S533" s="117">
        <v>66403755</v>
      </c>
      <c r="T533" s="175">
        <v>4</v>
      </c>
    </row>
    <row r="534" spans="1:20" ht="12.95" customHeight="1" x14ac:dyDescent="0.2">
      <c r="A534" s="237">
        <v>523</v>
      </c>
      <c r="B534" s="193" t="s">
        <v>562</v>
      </c>
      <c r="C534" s="193" t="s">
        <v>563</v>
      </c>
      <c r="D534" s="194" t="s">
        <v>51</v>
      </c>
      <c r="E534" s="195">
        <v>976</v>
      </c>
      <c r="F534" s="195">
        <v>5</v>
      </c>
      <c r="G534" s="196" t="s">
        <v>52</v>
      </c>
      <c r="H534" s="196" t="s">
        <v>53</v>
      </c>
      <c r="I534" s="197" t="s">
        <v>523</v>
      </c>
      <c r="J534" s="63">
        <v>31987000</v>
      </c>
      <c r="K534" s="118">
        <v>5.4100000000000002E-2</v>
      </c>
      <c r="L534" s="119">
        <f t="shared" si="17"/>
        <v>33717000</v>
      </c>
      <c r="M534" s="106"/>
      <c r="N534" s="195"/>
      <c r="O534" s="63"/>
      <c r="P534" s="63"/>
      <c r="Q534" s="63"/>
      <c r="S534" s="117"/>
    </row>
    <row r="535" spans="1:20" ht="12.95" customHeight="1" x14ac:dyDescent="0.2">
      <c r="A535" s="237">
        <v>524</v>
      </c>
      <c r="B535" s="193" t="s">
        <v>562</v>
      </c>
      <c r="C535" s="193" t="s">
        <v>563</v>
      </c>
      <c r="D535" s="194" t="s">
        <v>55</v>
      </c>
      <c r="E535" s="195">
        <v>976</v>
      </c>
      <c r="F535" s="195">
        <v>5</v>
      </c>
      <c r="G535" s="196" t="s">
        <v>56</v>
      </c>
      <c r="H535" s="196" t="s">
        <v>57</v>
      </c>
      <c r="I535" s="197" t="s">
        <v>523</v>
      </c>
      <c r="J535" s="63">
        <v>32277000</v>
      </c>
      <c r="K535" s="118">
        <v>5.4100000000000002E-2</v>
      </c>
      <c r="L535" s="119">
        <f t="shared" si="17"/>
        <v>34023000</v>
      </c>
      <c r="M535" s="106"/>
      <c r="N535" s="195"/>
      <c r="O535" s="63"/>
      <c r="P535" s="63"/>
      <c r="Q535" s="63"/>
      <c r="S535" s="117"/>
    </row>
    <row r="536" spans="1:20" ht="12.95" customHeight="1" x14ac:dyDescent="0.2">
      <c r="A536" s="237">
        <v>525</v>
      </c>
      <c r="B536" s="198" t="s">
        <v>562</v>
      </c>
      <c r="C536" s="198" t="s">
        <v>563</v>
      </c>
      <c r="D536" s="199" t="s">
        <v>58</v>
      </c>
      <c r="E536" s="200">
        <v>976</v>
      </c>
      <c r="F536" s="200">
        <v>5</v>
      </c>
      <c r="G536" s="201" t="s">
        <v>59</v>
      </c>
      <c r="H536" s="201" t="s">
        <v>60</v>
      </c>
      <c r="I536" s="202" t="s">
        <v>523</v>
      </c>
      <c r="J536" s="71">
        <v>32277000</v>
      </c>
      <c r="K536" s="120">
        <v>6.4100000000000004E-2</v>
      </c>
      <c r="L536" s="121">
        <f t="shared" si="17"/>
        <v>34346000</v>
      </c>
      <c r="M536" s="74"/>
      <c r="N536" s="200">
        <f>ROUND((S536/L536),0)</f>
        <v>1</v>
      </c>
      <c r="O536" s="71">
        <f>L536*N536</f>
        <v>34346000</v>
      </c>
      <c r="P536" s="71">
        <f>+(J536+(J536*$P$10))*N536</f>
        <v>34023185.700000003</v>
      </c>
      <c r="Q536" s="71">
        <f>O536-P536</f>
        <v>322814.29999999702</v>
      </c>
      <c r="R536" s="203"/>
      <c r="S536" s="117">
        <v>34055400</v>
      </c>
      <c r="T536" s="175">
        <v>2</v>
      </c>
    </row>
    <row r="537" spans="1:20" ht="12.95" customHeight="1" x14ac:dyDescent="0.2">
      <c r="A537" s="237">
        <v>526</v>
      </c>
      <c r="B537" s="193" t="s">
        <v>564</v>
      </c>
      <c r="C537" s="193" t="s">
        <v>565</v>
      </c>
      <c r="D537" s="216" t="s">
        <v>197</v>
      </c>
      <c r="E537" s="195">
        <v>977</v>
      </c>
      <c r="F537" s="195">
        <v>8</v>
      </c>
      <c r="G537" s="196" t="s">
        <v>52</v>
      </c>
      <c r="H537" s="196" t="s">
        <v>525</v>
      </c>
      <c r="I537" s="197" t="s">
        <v>523</v>
      </c>
      <c r="J537" s="63">
        <v>31987000</v>
      </c>
      <c r="K537" s="118">
        <v>5.4100000000000002E-2</v>
      </c>
      <c r="L537" s="119">
        <f t="shared" si="17"/>
        <v>33717000</v>
      </c>
      <c r="M537" s="106"/>
      <c r="N537" s="195"/>
      <c r="O537" s="63"/>
      <c r="P537" s="63"/>
      <c r="Q537" s="63"/>
      <c r="S537" s="117"/>
    </row>
    <row r="538" spans="1:20" ht="12.95" customHeight="1" x14ac:dyDescent="0.2">
      <c r="A538" s="237">
        <v>527</v>
      </c>
      <c r="B538" s="193" t="s">
        <v>564</v>
      </c>
      <c r="C538" s="193" t="s">
        <v>565</v>
      </c>
      <c r="D538" s="216" t="s">
        <v>524</v>
      </c>
      <c r="E538" s="195">
        <v>977</v>
      </c>
      <c r="F538" s="195">
        <v>8</v>
      </c>
      <c r="G538" s="196" t="s">
        <v>198</v>
      </c>
      <c r="H538" s="196" t="s">
        <v>53</v>
      </c>
      <c r="I538" s="197" t="s">
        <v>54</v>
      </c>
      <c r="J538" s="63">
        <v>15995000</v>
      </c>
      <c r="K538" s="118">
        <v>5.4100000000000002E-2</v>
      </c>
      <c r="L538" s="119">
        <f t="shared" si="17"/>
        <v>16860000</v>
      </c>
      <c r="M538" s="106"/>
      <c r="N538" s="195"/>
      <c r="O538" s="63"/>
      <c r="P538" s="63"/>
      <c r="Q538" s="63"/>
      <c r="S538" s="117"/>
    </row>
    <row r="539" spans="1:20" ht="12.95" customHeight="1" x14ac:dyDescent="0.2">
      <c r="A539" s="237">
        <v>528</v>
      </c>
      <c r="B539" s="193" t="s">
        <v>564</v>
      </c>
      <c r="C539" s="193" t="s">
        <v>565</v>
      </c>
      <c r="D539" s="194" t="s">
        <v>55</v>
      </c>
      <c r="E539" s="195">
        <v>977</v>
      </c>
      <c r="F539" s="195">
        <v>8</v>
      </c>
      <c r="G539" s="196" t="s">
        <v>56</v>
      </c>
      <c r="H539" s="196" t="s">
        <v>57</v>
      </c>
      <c r="I539" s="197" t="s">
        <v>54</v>
      </c>
      <c r="J539" s="63">
        <v>16140000</v>
      </c>
      <c r="K539" s="118">
        <v>5.4100000000000002E-2</v>
      </c>
      <c r="L539" s="119">
        <f t="shared" si="17"/>
        <v>17013000</v>
      </c>
      <c r="M539" s="106"/>
      <c r="N539" s="195"/>
      <c r="O539" s="63"/>
      <c r="P539" s="63"/>
      <c r="Q539" s="63"/>
      <c r="S539" s="117"/>
    </row>
    <row r="540" spans="1:20" ht="12.95" customHeight="1" x14ac:dyDescent="0.2">
      <c r="A540" s="237">
        <v>529</v>
      </c>
      <c r="B540" s="198" t="s">
        <v>564</v>
      </c>
      <c r="C540" s="198" t="s">
        <v>565</v>
      </c>
      <c r="D540" s="199" t="s">
        <v>58</v>
      </c>
      <c r="E540" s="200">
        <v>977</v>
      </c>
      <c r="F540" s="200">
        <v>8</v>
      </c>
      <c r="G540" s="201" t="s">
        <v>59</v>
      </c>
      <c r="H540" s="201" t="s">
        <v>60</v>
      </c>
      <c r="I540" s="202" t="s">
        <v>54</v>
      </c>
      <c r="J540" s="71">
        <v>16140000</v>
      </c>
      <c r="K540" s="120">
        <v>6.4100000000000004E-2</v>
      </c>
      <c r="L540" s="121">
        <f t="shared" si="17"/>
        <v>17175000</v>
      </c>
      <c r="M540" s="74"/>
      <c r="N540" s="200">
        <f>ROUND((S540/L540),0)</f>
        <v>3</v>
      </c>
      <c r="O540" s="71">
        <f>L540*N540</f>
        <v>51525000</v>
      </c>
      <c r="P540" s="71">
        <f>+(J540+(J540*$P$10))*N540</f>
        <v>51039522</v>
      </c>
      <c r="Q540" s="71">
        <f>O540-P540</f>
        <v>485478</v>
      </c>
      <c r="R540" s="203"/>
      <c r="S540" s="117">
        <v>47447190</v>
      </c>
      <c r="T540" s="175">
        <v>2</v>
      </c>
    </row>
    <row r="541" spans="1:20" ht="12.95" customHeight="1" x14ac:dyDescent="0.2">
      <c r="A541" s="237">
        <v>530</v>
      </c>
      <c r="B541" s="193" t="s">
        <v>566</v>
      </c>
      <c r="C541" s="193" t="s">
        <v>567</v>
      </c>
      <c r="D541" s="216" t="s">
        <v>465</v>
      </c>
      <c r="E541" s="195">
        <v>116398</v>
      </c>
      <c r="F541" s="195">
        <v>6</v>
      </c>
      <c r="G541" s="196" t="s">
        <v>52</v>
      </c>
      <c r="H541" s="196" t="s">
        <v>57</v>
      </c>
      <c r="I541" s="197" t="s">
        <v>54</v>
      </c>
      <c r="J541" s="63">
        <v>21861000</v>
      </c>
      <c r="K541" s="118">
        <v>5.4100000000000002E-2</v>
      </c>
      <c r="L541" s="119">
        <f t="shared" si="17"/>
        <v>23044000</v>
      </c>
      <c r="M541" s="106"/>
      <c r="N541" s="195"/>
      <c r="O541" s="63"/>
      <c r="P541" s="63"/>
      <c r="Q541" s="63"/>
      <c r="S541" s="117"/>
    </row>
    <row r="542" spans="1:20" ht="12.95" customHeight="1" x14ac:dyDescent="0.2">
      <c r="A542" s="237">
        <v>531</v>
      </c>
      <c r="B542" s="198" t="s">
        <v>566</v>
      </c>
      <c r="C542" s="198" t="s">
        <v>567</v>
      </c>
      <c r="D542" s="199" t="s">
        <v>58</v>
      </c>
      <c r="E542" s="200">
        <v>116398</v>
      </c>
      <c r="F542" s="200">
        <v>6</v>
      </c>
      <c r="G542" s="201" t="s">
        <v>59</v>
      </c>
      <c r="H542" s="201" t="s">
        <v>60</v>
      </c>
      <c r="I542" s="202" t="s">
        <v>54</v>
      </c>
      <c r="J542" s="71">
        <v>21861000</v>
      </c>
      <c r="K542" s="120">
        <v>6.4100000000000004E-2</v>
      </c>
      <c r="L542" s="121">
        <f t="shared" si="17"/>
        <v>23262000</v>
      </c>
      <c r="M542" s="74"/>
      <c r="N542" s="200">
        <f>ROUND((S542/L542),0)</f>
        <v>4</v>
      </c>
      <c r="O542" s="71">
        <f>L542*N542</f>
        <v>93048000</v>
      </c>
      <c r="P542" s="71">
        <f>+(J542+(J542*$P$10))*N542</f>
        <v>92174720.400000006</v>
      </c>
      <c r="Q542" s="71">
        <f>O542-P542</f>
        <v>873279.59999999404</v>
      </c>
      <c r="R542" s="203"/>
      <c r="S542" s="117">
        <v>87662610</v>
      </c>
      <c r="T542" s="175">
        <v>4</v>
      </c>
    </row>
    <row r="543" spans="1:20" ht="12.95" customHeight="1" x14ac:dyDescent="0.2">
      <c r="A543" s="237">
        <v>532</v>
      </c>
      <c r="B543" s="193" t="s">
        <v>568</v>
      </c>
      <c r="C543" s="193" t="s">
        <v>569</v>
      </c>
      <c r="D543" s="194" t="s">
        <v>51</v>
      </c>
      <c r="E543" s="195">
        <v>979</v>
      </c>
      <c r="F543" s="195">
        <v>6</v>
      </c>
      <c r="G543" s="196" t="s">
        <v>52</v>
      </c>
      <c r="H543" s="196" t="s">
        <v>53</v>
      </c>
      <c r="I543" s="197" t="s">
        <v>54</v>
      </c>
      <c r="J543" s="63">
        <v>25665000</v>
      </c>
      <c r="K543" s="118">
        <v>5.4100000000000002E-2</v>
      </c>
      <c r="L543" s="119">
        <f t="shared" si="17"/>
        <v>27053000</v>
      </c>
      <c r="M543" s="106"/>
      <c r="N543" s="195"/>
      <c r="O543" s="63"/>
      <c r="P543" s="63"/>
      <c r="Q543" s="63"/>
      <c r="S543" s="117"/>
    </row>
    <row r="544" spans="1:20" ht="12.95" customHeight="1" x14ac:dyDescent="0.2">
      <c r="A544" s="237">
        <v>533</v>
      </c>
      <c r="B544" s="193" t="s">
        <v>568</v>
      </c>
      <c r="C544" s="193" t="s">
        <v>569</v>
      </c>
      <c r="D544" s="194" t="s">
        <v>55</v>
      </c>
      <c r="E544" s="195">
        <v>979</v>
      </c>
      <c r="F544" s="195">
        <v>6</v>
      </c>
      <c r="G544" s="196" t="s">
        <v>56</v>
      </c>
      <c r="H544" s="196" t="s">
        <v>57</v>
      </c>
      <c r="I544" s="197" t="s">
        <v>54</v>
      </c>
      <c r="J544" s="63">
        <v>25897000</v>
      </c>
      <c r="K544" s="118">
        <v>5.4100000000000002E-2</v>
      </c>
      <c r="L544" s="119">
        <f t="shared" si="17"/>
        <v>27298000</v>
      </c>
      <c r="M544" s="106"/>
      <c r="N544" s="195"/>
      <c r="O544" s="63"/>
      <c r="P544" s="63"/>
      <c r="Q544" s="63"/>
      <c r="S544" s="117"/>
    </row>
    <row r="545" spans="1:20" ht="12.95" customHeight="1" x14ac:dyDescent="0.2">
      <c r="A545" s="237">
        <v>534</v>
      </c>
      <c r="B545" s="198" t="s">
        <v>568</v>
      </c>
      <c r="C545" s="198" t="s">
        <v>569</v>
      </c>
      <c r="D545" s="199" t="s">
        <v>58</v>
      </c>
      <c r="E545" s="200">
        <v>979</v>
      </c>
      <c r="F545" s="200">
        <v>6</v>
      </c>
      <c r="G545" s="201" t="s">
        <v>59</v>
      </c>
      <c r="H545" s="201" t="s">
        <v>60</v>
      </c>
      <c r="I545" s="202" t="s">
        <v>54</v>
      </c>
      <c r="J545" s="71">
        <v>25897000</v>
      </c>
      <c r="K545" s="120">
        <v>6.4100000000000004E-2</v>
      </c>
      <c r="L545" s="121">
        <f t="shared" si="17"/>
        <v>27557000</v>
      </c>
      <c r="M545" s="74"/>
      <c r="N545" s="200">
        <f>ROUND((S545/L545),0)</f>
        <v>7</v>
      </c>
      <c r="O545" s="71">
        <f>L545*N545</f>
        <v>192899000</v>
      </c>
      <c r="P545" s="71">
        <f>+(J545+(J545*$P$10))*N545</f>
        <v>191086193.90000001</v>
      </c>
      <c r="Q545" s="71">
        <f>O545-P545</f>
        <v>1812806.099999994</v>
      </c>
      <c r="R545" s="203"/>
      <c r="S545" s="117">
        <v>180502090</v>
      </c>
      <c r="T545" s="175">
        <v>7</v>
      </c>
    </row>
    <row r="546" spans="1:20" ht="12.95" customHeight="1" x14ac:dyDescent="0.2">
      <c r="A546" s="237">
        <v>535</v>
      </c>
      <c r="B546" s="193" t="s">
        <v>570</v>
      </c>
      <c r="C546" s="193" t="s">
        <v>571</v>
      </c>
      <c r="D546" s="194" t="s">
        <v>51</v>
      </c>
      <c r="E546" s="195">
        <v>981</v>
      </c>
      <c r="F546" s="195">
        <v>4</v>
      </c>
      <c r="G546" s="196" t="s">
        <v>52</v>
      </c>
      <c r="H546" s="196" t="s">
        <v>53</v>
      </c>
      <c r="I546" s="197" t="s">
        <v>523</v>
      </c>
      <c r="J546" s="63">
        <v>51330000</v>
      </c>
      <c r="K546" s="118">
        <v>5.4100000000000002E-2</v>
      </c>
      <c r="L546" s="119">
        <f t="shared" si="17"/>
        <v>54107000</v>
      </c>
      <c r="M546" s="106"/>
      <c r="N546" s="195"/>
      <c r="O546" s="63"/>
      <c r="P546" s="63"/>
      <c r="Q546" s="63"/>
      <c r="S546" s="117"/>
    </row>
    <row r="547" spans="1:20" ht="12.95" customHeight="1" x14ac:dyDescent="0.2">
      <c r="A547" s="237">
        <v>536</v>
      </c>
      <c r="B547" s="193" t="s">
        <v>570</v>
      </c>
      <c r="C547" s="193" t="s">
        <v>571</v>
      </c>
      <c r="D547" s="194" t="s">
        <v>55</v>
      </c>
      <c r="E547" s="195">
        <v>981</v>
      </c>
      <c r="F547" s="195">
        <v>4</v>
      </c>
      <c r="G547" s="196" t="s">
        <v>56</v>
      </c>
      <c r="H547" s="196" t="s">
        <v>57</v>
      </c>
      <c r="I547" s="197" t="s">
        <v>523</v>
      </c>
      <c r="J547" s="63">
        <v>51795000</v>
      </c>
      <c r="K547" s="118">
        <v>5.4100000000000002E-2</v>
      </c>
      <c r="L547" s="119">
        <f t="shared" si="17"/>
        <v>54597000</v>
      </c>
      <c r="M547" s="106"/>
      <c r="N547" s="195"/>
      <c r="O547" s="63"/>
      <c r="P547" s="63"/>
      <c r="Q547" s="63"/>
      <c r="S547" s="117"/>
    </row>
    <row r="548" spans="1:20" ht="12.95" customHeight="1" x14ac:dyDescent="0.2">
      <c r="A548" s="237">
        <v>537</v>
      </c>
      <c r="B548" s="198" t="s">
        <v>570</v>
      </c>
      <c r="C548" s="198" t="s">
        <v>571</v>
      </c>
      <c r="D548" s="199" t="s">
        <v>58</v>
      </c>
      <c r="E548" s="200">
        <v>981</v>
      </c>
      <c r="F548" s="200">
        <v>4</v>
      </c>
      <c r="G548" s="201" t="s">
        <v>59</v>
      </c>
      <c r="H548" s="201" t="s">
        <v>60</v>
      </c>
      <c r="I548" s="202" t="s">
        <v>523</v>
      </c>
      <c r="J548" s="71">
        <v>51795000</v>
      </c>
      <c r="K548" s="120">
        <v>6.4100000000000004E-2</v>
      </c>
      <c r="L548" s="121">
        <f t="shared" si="17"/>
        <v>55115000</v>
      </c>
      <c r="M548" s="74"/>
      <c r="N548" s="200">
        <f>ROUND((S548/L548),0)</f>
        <v>6</v>
      </c>
      <c r="O548" s="71">
        <f>L548*N548</f>
        <v>330690000</v>
      </c>
      <c r="P548" s="71">
        <f>+(J548+(J548*$P$10))*N548</f>
        <v>327582657</v>
      </c>
      <c r="Q548" s="71">
        <f>O548-P548</f>
        <v>3107343</v>
      </c>
      <c r="R548" s="203"/>
      <c r="S548" s="117">
        <v>307210050</v>
      </c>
      <c r="T548" s="175">
        <v>6</v>
      </c>
    </row>
    <row r="549" spans="1:20" ht="12.95" customHeight="1" x14ac:dyDescent="0.2">
      <c r="A549" s="237">
        <v>538</v>
      </c>
      <c r="B549" s="193" t="s">
        <v>572</v>
      </c>
      <c r="C549" s="193" t="s">
        <v>573</v>
      </c>
      <c r="D549" s="194" t="s">
        <v>51</v>
      </c>
      <c r="E549" s="195">
        <v>109109</v>
      </c>
      <c r="F549" s="195">
        <v>2</v>
      </c>
      <c r="G549" s="196" t="s">
        <v>52</v>
      </c>
      <c r="H549" s="196" t="s">
        <v>53</v>
      </c>
      <c r="I549" s="197" t="s">
        <v>54</v>
      </c>
      <c r="J549" s="63">
        <v>15992000</v>
      </c>
      <c r="K549" s="118">
        <v>5.4100000000000002E-2</v>
      </c>
      <c r="L549" s="119">
        <f t="shared" si="17"/>
        <v>16857000</v>
      </c>
      <c r="M549" s="106"/>
      <c r="N549" s="195"/>
      <c r="O549" s="63"/>
      <c r="P549" s="63"/>
      <c r="Q549" s="63"/>
      <c r="S549" s="117"/>
    </row>
    <row r="550" spans="1:20" ht="12.95" customHeight="1" x14ac:dyDescent="0.2">
      <c r="A550" s="237">
        <v>539</v>
      </c>
      <c r="B550" s="193" t="s">
        <v>572</v>
      </c>
      <c r="C550" s="193" t="s">
        <v>573</v>
      </c>
      <c r="D550" s="194" t="s">
        <v>55</v>
      </c>
      <c r="E550" s="195">
        <v>109109</v>
      </c>
      <c r="F550" s="195">
        <v>2</v>
      </c>
      <c r="G550" s="196" t="s">
        <v>56</v>
      </c>
      <c r="H550" s="196" t="s">
        <v>57</v>
      </c>
      <c r="I550" s="197" t="s">
        <v>54</v>
      </c>
      <c r="J550" s="63">
        <v>16137000</v>
      </c>
      <c r="K550" s="118">
        <v>5.4100000000000002E-2</v>
      </c>
      <c r="L550" s="119">
        <f t="shared" si="17"/>
        <v>17010000</v>
      </c>
      <c r="M550" s="106"/>
      <c r="N550" s="195"/>
      <c r="O550" s="63"/>
      <c r="P550" s="63"/>
      <c r="Q550" s="63"/>
      <c r="S550" s="117"/>
    </row>
    <row r="551" spans="1:20" ht="12.95" customHeight="1" x14ac:dyDescent="0.2">
      <c r="A551" s="237">
        <v>540</v>
      </c>
      <c r="B551" s="198" t="s">
        <v>572</v>
      </c>
      <c r="C551" s="198" t="s">
        <v>573</v>
      </c>
      <c r="D551" s="199" t="s">
        <v>58</v>
      </c>
      <c r="E551" s="200">
        <v>109109</v>
      </c>
      <c r="F551" s="200">
        <v>2</v>
      </c>
      <c r="G551" s="201" t="s">
        <v>59</v>
      </c>
      <c r="H551" s="201" t="s">
        <v>60</v>
      </c>
      <c r="I551" s="202" t="s">
        <v>54</v>
      </c>
      <c r="J551" s="71">
        <v>16137000</v>
      </c>
      <c r="K551" s="120">
        <v>6.4100000000000004E-2</v>
      </c>
      <c r="L551" s="121">
        <f t="shared" si="17"/>
        <v>17171000</v>
      </c>
      <c r="M551" s="74"/>
      <c r="N551" s="200">
        <f>ROUND((S551/L551),0)</f>
        <v>2</v>
      </c>
      <c r="O551" s="71">
        <f>L551*N551</f>
        <v>34342000</v>
      </c>
      <c r="P551" s="71">
        <f>+(J551+(J551*$P$10))*N551</f>
        <v>34020023.399999999</v>
      </c>
      <c r="Q551" s="71">
        <f>O551-P551</f>
        <v>321976.60000000149</v>
      </c>
      <c r="R551" s="203"/>
      <c r="S551" s="117">
        <v>34049070</v>
      </c>
      <c r="T551" s="175">
        <v>2</v>
      </c>
    </row>
    <row r="552" spans="1:20" ht="12.95" customHeight="1" x14ac:dyDescent="0.2">
      <c r="A552" s="237">
        <v>541</v>
      </c>
      <c r="B552" s="193" t="s">
        <v>574</v>
      </c>
      <c r="C552" s="193" t="s">
        <v>575</v>
      </c>
      <c r="D552" s="194" t="s">
        <v>51</v>
      </c>
      <c r="E552" s="195">
        <v>982</v>
      </c>
      <c r="F552" s="195">
        <v>6</v>
      </c>
      <c r="G552" s="196" t="s">
        <v>52</v>
      </c>
      <c r="H552" s="196" t="s">
        <v>53</v>
      </c>
      <c r="I552" s="197" t="s">
        <v>54</v>
      </c>
      <c r="J552" s="63">
        <v>25666000</v>
      </c>
      <c r="K552" s="118">
        <v>5.4100000000000002E-2</v>
      </c>
      <c r="L552" s="119">
        <f t="shared" si="17"/>
        <v>27055000</v>
      </c>
      <c r="M552" s="106"/>
      <c r="N552" s="195"/>
      <c r="O552" s="63"/>
      <c r="P552" s="63"/>
      <c r="Q552" s="63"/>
      <c r="S552" s="117"/>
    </row>
    <row r="553" spans="1:20" ht="12.95" customHeight="1" x14ac:dyDescent="0.2">
      <c r="A553" s="237">
        <v>542</v>
      </c>
      <c r="B553" s="193" t="s">
        <v>574</v>
      </c>
      <c r="C553" s="193" t="s">
        <v>575</v>
      </c>
      <c r="D553" s="194" t="s">
        <v>55</v>
      </c>
      <c r="E553" s="195">
        <v>982</v>
      </c>
      <c r="F553" s="195">
        <v>6</v>
      </c>
      <c r="G553" s="196" t="s">
        <v>56</v>
      </c>
      <c r="H553" s="196" t="s">
        <v>57</v>
      </c>
      <c r="I553" s="197" t="s">
        <v>54</v>
      </c>
      <c r="J553" s="63">
        <v>25898000</v>
      </c>
      <c r="K553" s="118">
        <v>5.4100000000000002E-2</v>
      </c>
      <c r="L553" s="119">
        <f t="shared" si="17"/>
        <v>27299000</v>
      </c>
      <c r="M553" s="106"/>
      <c r="N553" s="195"/>
      <c r="O553" s="63"/>
      <c r="P553" s="63"/>
      <c r="Q553" s="63"/>
      <c r="S553" s="117"/>
    </row>
    <row r="554" spans="1:20" ht="12.95" customHeight="1" x14ac:dyDescent="0.2">
      <c r="A554" s="237">
        <v>543</v>
      </c>
      <c r="B554" s="198" t="s">
        <v>574</v>
      </c>
      <c r="C554" s="198" t="s">
        <v>575</v>
      </c>
      <c r="D554" s="199" t="s">
        <v>58</v>
      </c>
      <c r="E554" s="200">
        <v>982</v>
      </c>
      <c r="F554" s="200">
        <v>6</v>
      </c>
      <c r="G554" s="201" t="s">
        <v>59</v>
      </c>
      <c r="H554" s="201" t="s">
        <v>60</v>
      </c>
      <c r="I554" s="202" t="s">
        <v>54</v>
      </c>
      <c r="J554" s="71">
        <v>25898000</v>
      </c>
      <c r="K554" s="120">
        <v>6.4100000000000004E-2</v>
      </c>
      <c r="L554" s="121">
        <f t="shared" si="17"/>
        <v>27558000</v>
      </c>
      <c r="M554" s="74"/>
      <c r="N554" s="200">
        <f>ROUND((S554/L554),0)</f>
        <v>2</v>
      </c>
      <c r="O554" s="71">
        <f>L554*N554</f>
        <v>55116000</v>
      </c>
      <c r="P554" s="71">
        <f>+(J554+(J554*$P$10))*N554</f>
        <v>54598163.600000001</v>
      </c>
      <c r="Q554" s="71">
        <f>O554-P554</f>
        <v>517836.39999999851</v>
      </c>
      <c r="R554" s="203"/>
      <c r="S554" s="117">
        <v>51666510</v>
      </c>
      <c r="T554" s="175">
        <v>2</v>
      </c>
    </row>
    <row r="555" spans="1:20" ht="12.95" customHeight="1" x14ac:dyDescent="0.2">
      <c r="A555" s="237">
        <v>544</v>
      </c>
      <c r="B555" s="193" t="s">
        <v>576</v>
      </c>
      <c r="C555" s="193" t="s">
        <v>577</v>
      </c>
      <c r="D555" s="194" t="s">
        <v>51</v>
      </c>
      <c r="E555" s="195">
        <v>983</v>
      </c>
      <c r="F555" s="195">
        <v>6</v>
      </c>
      <c r="G555" s="196" t="s">
        <v>52</v>
      </c>
      <c r="H555" s="196" t="s">
        <v>53</v>
      </c>
      <c r="I555" s="197" t="s">
        <v>54</v>
      </c>
      <c r="J555" s="63">
        <v>25666000</v>
      </c>
      <c r="K555" s="118">
        <v>5.4100000000000002E-2</v>
      </c>
      <c r="L555" s="119">
        <f t="shared" si="17"/>
        <v>27055000</v>
      </c>
      <c r="M555" s="106"/>
      <c r="N555" s="195"/>
      <c r="O555" s="63"/>
      <c r="P555" s="63"/>
      <c r="Q555" s="63"/>
      <c r="S555" s="117"/>
    </row>
    <row r="556" spans="1:20" ht="12.95" customHeight="1" x14ac:dyDescent="0.2">
      <c r="A556" s="237">
        <v>545</v>
      </c>
      <c r="B556" s="193" t="s">
        <v>576</v>
      </c>
      <c r="C556" s="193" t="s">
        <v>577</v>
      </c>
      <c r="D556" s="194" t="s">
        <v>55</v>
      </c>
      <c r="E556" s="195">
        <v>983</v>
      </c>
      <c r="F556" s="195">
        <v>6</v>
      </c>
      <c r="G556" s="196" t="s">
        <v>56</v>
      </c>
      <c r="H556" s="196" t="s">
        <v>57</v>
      </c>
      <c r="I556" s="197" t="s">
        <v>54</v>
      </c>
      <c r="J556" s="63">
        <v>25898000</v>
      </c>
      <c r="K556" s="118">
        <v>5.4100000000000002E-2</v>
      </c>
      <c r="L556" s="119">
        <f t="shared" si="17"/>
        <v>27299000</v>
      </c>
      <c r="M556" s="106"/>
      <c r="N556" s="195"/>
      <c r="O556" s="63"/>
      <c r="P556" s="63"/>
      <c r="Q556" s="63"/>
      <c r="S556" s="117"/>
    </row>
    <row r="557" spans="1:20" ht="12.95" customHeight="1" x14ac:dyDescent="0.2">
      <c r="A557" s="237">
        <v>546</v>
      </c>
      <c r="B557" s="198" t="s">
        <v>576</v>
      </c>
      <c r="C557" s="198" t="s">
        <v>577</v>
      </c>
      <c r="D557" s="199" t="s">
        <v>58</v>
      </c>
      <c r="E557" s="200">
        <v>983</v>
      </c>
      <c r="F557" s="200">
        <v>6</v>
      </c>
      <c r="G557" s="201" t="s">
        <v>59</v>
      </c>
      <c r="H557" s="201" t="s">
        <v>60</v>
      </c>
      <c r="I557" s="202" t="s">
        <v>54</v>
      </c>
      <c r="J557" s="71">
        <v>25898000</v>
      </c>
      <c r="K557" s="120">
        <v>6.4100000000000004E-2</v>
      </c>
      <c r="L557" s="121">
        <f t="shared" si="17"/>
        <v>27558000</v>
      </c>
      <c r="M557" s="74"/>
      <c r="N557" s="200">
        <f>ROUND((S557/L557),0)</f>
        <v>2</v>
      </c>
      <c r="O557" s="71">
        <f>L557*N557</f>
        <v>55116000</v>
      </c>
      <c r="P557" s="71">
        <f>+(J557+(J557*$P$10))*N557</f>
        <v>54598163.600000001</v>
      </c>
      <c r="Q557" s="71">
        <f>O557-P557</f>
        <v>517836.39999999851</v>
      </c>
      <c r="R557" s="203"/>
      <c r="S557" s="117">
        <v>54644780</v>
      </c>
      <c r="T557" s="175">
        <v>2</v>
      </c>
    </row>
    <row r="558" spans="1:20" ht="12.95" customHeight="1" x14ac:dyDescent="0.2">
      <c r="A558" s="237">
        <v>547</v>
      </c>
      <c r="B558" s="193" t="s">
        <v>578</v>
      </c>
      <c r="C558" s="193" t="s">
        <v>579</v>
      </c>
      <c r="D558" s="194" t="s">
        <v>51</v>
      </c>
      <c r="E558" s="195">
        <v>984</v>
      </c>
      <c r="F558" s="195">
        <v>6</v>
      </c>
      <c r="G558" s="196" t="s">
        <v>52</v>
      </c>
      <c r="H558" s="196" t="s">
        <v>53</v>
      </c>
      <c r="I558" s="197" t="s">
        <v>54</v>
      </c>
      <c r="J558" s="63">
        <v>25666000</v>
      </c>
      <c r="K558" s="118">
        <v>5.4100000000000002E-2</v>
      </c>
      <c r="L558" s="119">
        <f t="shared" si="17"/>
        <v>27055000</v>
      </c>
      <c r="M558" s="106"/>
      <c r="N558" s="195"/>
      <c r="O558" s="63"/>
      <c r="P558" s="63"/>
      <c r="Q558" s="63"/>
      <c r="S558" s="117"/>
    </row>
    <row r="559" spans="1:20" ht="12.95" customHeight="1" x14ac:dyDescent="0.2">
      <c r="A559" s="237">
        <v>548</v>
      </c>
      <c r="B559" s="193" t="s">
        <v>578</v>
      </c>
      <c r="C559" s="193" t="s">
        <v>579</v>
      </c>
      <c r="D559" s="194" t="s">
        <v>55</v>
      </c>
      <c r="E559" s="195">
        <v>984</v>
      </c>
      <c r="F559" s="195">
        <v>6</v>
      </c>
      <c r="G559" s="196" t="s">
        <v>56</v>
      </c>
      <c r="H559" s="196" t="s">
        <v>57</v>
      </c>
      <c r="I559" s="197" t="s">
        <v>54</v>
      </c>
      <c r="J559" s="63">
        <v>25898000</v>
      </c>
      <c r="K559" s="118">
        <v>5.4100000000000002E-2</v>
      </c>
      <c r="L559" s="119">
        <f t="shared" si="17"/>
        <v>27299000</v>
      </c>
      <c r="M559" s="106"/>
      <c r="N559" s="195"/>
      <c r="O559" s="63"/>
      <c r="P559" s="63"/>
      <c r="Q559" s="63"/>
      <c r="S559" s="117"/>
    </row>
    <row r="560" spans="1:20" ht="12.95" customHeight="1" x14ac:dyDescent="0.2">
      <c r="A560" s="237">
        <v>549</v>
      </c>
      <c r="B560" s="198" t="s">
        <v>578</v>
      </c>
      <c r="C560" s="198" t="s">
        <v>579</v>
      </c>
      <c r="D560" s="199" t="s">
        <v>58</v>
      </c>
      <c r="E560" s="200">
        <v>984</v>
      </c>
      <c r="F560" s="200">
        <v>6</v>
      </c>
      <c r="G560" s="201" t="s">
        <v>59</v>
      </c>
      <c r="H560" s="201" t="s">
        <v>60</v>
      </c>
      <c r="I560" s="202" t="s">
        <v>54</v>
      </c>
      <c r="J560" s="71">
        <v>25898000</v>
      </c>
      <c r="K560" s="120">
        <v>6.4100000000000004E-2</v>
      </c>
      <c r="L560" s="121">
        <f t="shared" si="17"/>
        <v>27558000</v>
      </c>
      <c r="M560" s="74"/>
      <c r="N560" s="200">
        <f>ROUND((S560/L560),0)</f>
        <v>15</v>
      </c>
      <c r="O560" s="71">
        <f>L560*N560</f>
        <v>413370000</v>
      </c>
      <c r="P560" s="71">
        <f>+(J560+(J560*$P$10))*N560</f>
        <v>409486227</v>
      </c>
      <c r="Q560" s="71">
        <f>O560-P560</f>
        <v>3883773</v>
      </c>
      <c r="R560" s="203"/>
      <c r="S560" s="117">
        <v>423561790</v>
      </c>
      <c r="T560" s="175">
        <v>16</v>
      </c>
    </row>
    <row r="561" spans="1:20" ht="12.95" customHeight="1" x14ac:dyDescent="0.2">
      <c r="A561" s="237">
        <v>550</v>
      </c>
      <c r="B561" s="193" t="s">
        <v>580</v>
      </c>
      <c r="C561" s="193" t="s">
        <v>581</v>
      </c>
      <c r="D561" s="194" t="s">
        <v>51</v>
      </c>
      <c r="E561" s="195" t="s">
        <v>582</v>
      </c>
      <c r="F561" s="195">
        <v>6</v>
      </c>
      <c r="G561" s="196" t="s">
        <v>52</v>
      </c>
      <c r="H561" s="196" t="s">
        <v>53</v>
      </c>
      <c r="I561" s="197" t="s">
        <v>54</v>
      </c>
      <c r="J561" s="63">
        <v>18661000</v>
      </c>
      <c r="K561" s="118">
        <v>5.4100000000000002E-2</v>
      </c>
      <c r="L561" s="119">
        <f t="shared" si="17"/>
        <v>19671000</v>
      </c>
      <c r="M561" s="106"/>
      <c r="N561" s="195"/>
      <c r="O561" s="63"/>
      <c r="P561" s="63"/>
      <c r="Q561" s="63"/>
      <c r="S561" s="117"/>
    </row>
    <row r="562" spans="1:20" ht="12.95" customHeight="1" x14ac:dyDescent="0.2">
      <c r="A562" s="237">
        <v>551</v>
      </c>
      <c r="B562" s="193" t="s">
        <v>580</v>
      </c>
      <c r="C562" s="193" t="s">
        <v>581</v>
      </c>
      <c r="D562" s="194" t="s">
        <v>55</v>
      </c>
      <c r="E562" s="195" t="s">
        <v>582</v>
      </c>
      <c r="F562" s="195">
        <v>6</v>
      </c>
      <c r="G562" s="196" t="s">
        <v>56</v>
      </c>
      <c r="H562" s="196" t="s">
        <v>57</v>
      </c>
      <c r="I562" s="197" t="s">
        <v>54</v>
      </c>
      <c r="J562" s="63">
        <v>18830000</v>
      </c>
      <c r="K562" s="118">
        <v>5.4100000000000002E-2</v>
      </c>
      <c r="L562" s="119">
        <f t="shared" si="17"/>
        <v>19849000</v>
      </c>
      <c r="M562" s="106"/>
      <c r="N562" s="195"/>
      <c r="O562" s="63"/>
      <c r="P562" s="63"/>
      <c r="Q562" s="63"/>
      <c r="S562" s="117"/>
    </row>
    <row r="563" spans="1:20" ht="12.95" customHeight="1" x14ac:dyDescent="0.2">
      <c r="A563" s="237">
        <v>552</v>
      </c>
      <c r="B563" s="198" t="s">
        <v>580</v>
      </c>
      <c r="C563" s="198" t="s">
        <v>581</v>
      </c>
      <c r="D563" s="199" t="s">
        <v>58</v>
      </c>
      <c r="E563" s="200" t="s">
        <v>582</v>
      </c>
      <c r="F563" s="200">
        <v>6</v>
      </c>
      <c r="G563" s="201" t="s">
        <v>59</v>
      </c>
      <c r="H563" s="201" t="s">
        <v>60</v>
      </c>
      <c r="I563" s="202" t="s">
        <v>54</v>
      </c>
      <c r="J563" s="71">
        <v>18830000</v>
      </c>
      <c r="K563" s="120">
        <v>6.4100000000000004E-2</v>
      </c>
      <c r="L563" s="121">
        <f t="shared" si="17"/>
        <v>20037000</v>
      </c>
      <c r="M563" s="74"/>
      <c r="N563" s="200">
        <f>ROUND((S563/L563),0)</f>
        <v>9</v>
      </c>
      <c r="O563" s="71">
        <f>L563*N563</f>
        <v>180333000</v>
      </c>
      <c r="P563" s="71">
        <f>+(J563+(J563*$P$10))*N563</f>
        <v>178638327</v>
      </c>
      <c r="Q563" s="71">
        <f>O563-P563</f>
        <v>1694673</v>
      </c>
      <c r="R563" s="203"/>
      <c r="S563" s="117">
        <v>188770750</v>
      </c>
      <c r="T563" s="175">
        <v>10</v>
      </c>
    </row>
    <row r="564" spans="1:20" ht="12.95" customHeight="1" x14ac:dyDescent="0.2">
      <c r="A564" s="237">
        <v>553</v>
      </c>
      <c r="B564" s="193" t="s">
        <v>583</v>
      </c>
      <c r="C564" s="193" t="s">
        <v>584</v>
      </c>
      <c r="D564" s="216" t="s">
        <v>465</v>
      </c>
      <c r="E564" s="195">
        <v>116378</v>
      </c>
      <c r="F564" s="195">
        <v>4</v>
      </c>
      <c r="G564" s="196" t="s">
        <v>52</v>
      </c>
      <c r="H564" s="196" t="s">
        <v>57</v>
      </c>
      <c r="I564" s="197" t="s">
        <v>54</v>
      </c>
      <c r="J564" s="63">
        <v>16137000</v>
      </c>
      <c r="K564" s="118">
        <v>5.4100000000000002E-2</v>
      </c>
      <c r="L564" s="119">
        <f t="shared" si="17"/>
        <v>17010000</v>
      </c>
      <c r="M564" s="106"/>
      <c r="N564" s="195"/>
      <c r="O564" s="63"/>
      <c r="P564" s="63"/>
      <c r="Q564" s="63"/>
      <c r="S564" s="117"/>
    </row>
    <row r="565" spans="1:20" ht="12.95" customHeight="1" x14ac:dyDescent="0.2">
      <c r="A565" s="237">
        <v>554</v>
      </c>
      <c r="B565" s="198" t="s">
        <v>583</v>
      </c>
      <c r="C565" s="198" t="s">
        <v>584</v>
      </c>
      <c r="D565" s="199" t="s">
        <v>58</v>
      </c>
      <c r="E565" s="200">
        <v>116378</v>
      </c>
      <c r="F565" s="200">
        <v>4</v>
      </c>
      <c r="G565" s="201" t="s">
        <v>59</v>
      </c>
      <c r="H565" s="201" t="s">
        <v>60</v>
      </c>
      <c r="I565" s="202" t="s">
        <v>54</v>
      </c>
      <c r="J565" s="71">
        <v>16137000</v>
      </c>
      <c r="K565" s="120">
        <v>6.4100000000000004E-2</v>
      </c>
      <c r="L565" s="121">
        <f t="shared" si="17"/>
        <v>17171000</v>
      </c>
      <c r="M565" s="74"/>
      <c r="N565" s="200">
        <f>ROUND((S565/L565),0)</f>
        <v>8</v>
      </c>
      <c r="O565" s="71">
        <f>L565*N565</f>
        <v>137368000</v>
      </c>
      <c r="P565" s="71">
        <f>+(J565+(J565*$P$10))*N565</f>
        <v>136080093.59999999</v>
      </c>
      <c r="Q565" s="71">
        <f>O565-P565</f>
        <v>1287906.400000006</v>
      </c>
      <c r="R565" s="203"/>
      <c r="S565" s="117">
        <v>132807510</v>
      </c>
      <c r="T565" s="175">
        <v>8</v>
      </c>
    </row>
    <row r="566" spans="1:20" ht="12.95" customHeight="1" x14ac:dyDescent="0.2">
      <c r="A566" s="237">
        <v>555</v>
      </c>
      <c r="B566" s="193" t="s">
        <v>585</v>
      </c>
      <c r="C566" s="193" t="s">
        <v>586</v>
      </c>
      <c r="D566" s="194" t="s">
        <v>51</v>
      </c>
      <c r="E566" s="195">
        <v>16021</v>
      </c>
      <c r="F566" s="195">
        <v>2</v>
      </c>
      <c r="G566" s="196" t="s">
        <v>52</v>
      </c>
      <c r="H566" s="196" t="s">
        <v>53</v>
      </c>
      <c r="I566" s="197" t="s">
        <v>54</v>
      </c>
      <c r="J566" s="63">
        <v>15992000</v>
      </c>
      <c r="K566" s="118">
        <v>5.4100000000000002E-2</v>
      </c>
      <c r="L566" s="119">
        <f t="shared" si="17"/>
        <v>16857000</v>
      </c>
      <c r="M566" s="106"/>
      <c r="N566" s="195"/>
      <c r="O566" s="63"/>
      <c r="P566" s="63"/>
      <c r="Q566" s="63"/>
      <c r="S566" s="117"/>
    </row>
    <row r="567" spans="1:20" ht="12.95" customHeight="1" x14ac:dyDescent="0.2">
      <c r="A567" s="237">
        <v>556</v>
      </c>
      <c r="B567" s="193" t="s">
        <v>585</v>
      </c>
      <c r="C567" s="193" t="s">
        <v>586</v>
      </c>
      <c r="D567" s="194" t="s">
        <v>55</v>
      </c>
      <c r="E567" s="195">
        <v>16021</v>
      </c>
      <c r="F567" s="195">
        <v>2</v>
      </c>
      <c r="G567" s="196" t="s">
        <v>56</v>
      </c>
      <c r="H567" s="196" t="s">
        <v>57</v>
      </c>
      <c r="I567" s="197" t="s">
        <v>54</v>
      </c>
      <c r="J567" s="63">
        <v>16137000</v>
      </c>
      <c r="K567" s="118">
        <v>5.4100000000000002E-2</v>
      </c>
      <c r="L567" s="119">
        <f t="shared" si="17"/>
        <v>17010000</v>
      </c>
      <c r="M567" s="106"/>
      <c r="N567" s="195"/>
      <c r="O567" s="63"/>
      <c r="P567" s="63"/>
      <c r="Q567" s="63"/>
      <c r="S567" s="117"/>
    </row>
    <row r="568" spans="1:20" ht="12.95" customHeight="1" x14ac:dyDescent="0.2">
      <c r="A568" s="237">
        <v>557</v>
      </c>
      <c r="B568" s="198" t="s">
        <v>585</v>
      </c>
      <c r="C568" s="198" t="s">
        <v>586</v>
      </c>
      <c r="D568" s="199" t="s">
        <v>58</v>
      </c>
      <c r="E568" s="200">
        <v>16021</v>
      </c>
      <c r="F568" s="200">
        <v>2</v>
      </c>
      <c r="G568" s="201" t="s">
        <v>59</v>
      </c>
      <c r="H568" s="201" t="s">
        <v>60</v>
      </c>
      <c r="I568" s="202" t="s">
        <v>54</v>
      </c>
      <c r="J568" s="71">
        <v>16137000</v>
      </c>
      <c r="K568" s="120">
        <v>6.4100000000000004E-2</v>
      </c>
      <c r="L568" s="121">
        <f t="shared" si="17"/>
        <v>17171000</v>
      </c>
      <c r="M568" s="74"/>
      <c r="N568" s="200">
        <f>ROUND((S568/L568),0)</f>
        <v>6</v>
      </c>
      <c r="O568" s="71">
        <f>L568*N568</f>
        <v>103026000</v>
      </c>
      <c r="P568" s="71">
        <f>+(J568+(J568*$P$10))*N568</f>
        <v>102060070.19999999</v>
      </c>
      <c r="Q568" s="71">
        <f>O568-P568</f>
        <v>965929.80000001192</v>
      </c>
      <c r="R568" s="203"/>
      <c r="S568" s="117">
        <v>98758440</v>
      </c>
      <c r="T568" s="175">
        <v>6</v>
      </c>
    </row>
    <row r="569" spans="1:20" ht="12.95" customHeight="1" x14ac:dyDescent="0.2">
      <c r="A569" s="237">
        <v>558</v>
      </c>
      <c r="B569" s="193" t="s">
        <v>587</v>
      </c>
      <c r="C569" s="193" t="s">
        <v>588</v>
      </c>
      <c r="D569" s="194" t="s">
        <v>51</v>
      </c>
      <c r="E569" s="195">
        <v>16019</v>
      </c>
      <c r="F569" s="195">
        <v>4</v>
      </c>
      <c r="G569" s="196" t="s">
        <v>52</v>
      </c>
      <c r="H569" s="196" t="s">
        <v>53</v>
      </c>
      <c r="I569" s="197" t="s">
        <v>54</v>
      </c>
      <c r="J569" s="63">
        <v>15992000</v>
      </c>
      <c r="K569" s="118">
        <v>5.4100000000000002E-2</v>
      </c>
      <c r="L569" s="119">
        <f t="shared" si="17"/>
        <v>16857000</v>
      </c>
      <c r="M569" s="106"/>
      <c r="N569" s="195"/>
      <c r="O569" s="63"/>
      <c r="P569" s="63"/>
      <c r="Q569" s="63"/>
      <c r="S569" s="117"/>
    </row>
    <row r="570" spans="1:20" ht="12.95" customHeight="1" x14ac:dyDescent="0.2">
      <c r="A570" s="237">
        <v>559</v>
      </c>
      <c r="B570" s="193" t="s">
        <v>587</v>
      </c>
      <c r="C570" s="193" t="s">
        <v>588</v>
      </c>
      <c r="D570" s="194" t="s">
        <v>55</v>
      </c>
      <c r="E570" s="195">
        <v>16019</v>
      </c>
      <c r="F570" s="195">
        <v>4</v>
      </c>
      <c r="G570" s="196" t="s">
        <v>56</v>
      </c>
      <c r="H570" s="196" t="s">
        <v>57</v>
      </c>
      <c r="I570" s="197" t="s">
        <v>54</v>
      </c>
      <c r="J570" s="63">
        <v>16137000</v>
      </c>
      <c r="K570" s="118">
        <v>5.4100000000000002E-2</v>
      </c>
      <c r="L570" s="119">
        <f t="shared" si="17"/>
        <v>17010000</v>
      </c>
      <c r="M570" s="106"/>
      <c r="N570" s="195"/>
      <c r="O570" s="63"/>
      <c r="P570" s="63"/>
      <c r="Q570" s="63"/>
      <c r="S570" s="117"/>
    </row>
    <row r="571" spans="1:20" ht="12.95" customHeight="1" x14ac:dyDescent="0.2">
      <c r="A571" s="237">
        <v>560</v>
      </c>
      <c r="B571" s="198" t="s">
        <v>587</v>
      </c>
      <c r="C571" s="198" t="s">
        <v>588</v>
      </c>
      <c r="D571" s="199" t="s">
        <v>58</v>
      </c>
      <c r="E571" s="200">
        <v>16019</v>
      </c>
      <c r="F571" s="200">
        <v>4</v>
      </c>
      <c r="G571" s="201" t="s">
        <v>59</v>
      </c>
      <c r="H571" s="201" t="s">
        <v>60</v>
      </c>
      <c r="I571" s="202" t="s">
        <v>54</v>
      </c>
      <c r="J571" s="71">
        <v>16137000</v>
      </c>
      <c r="K571" s="120">
        <v>6.4100000000000004E-2</v>
      </c>
      <c r="L571" s="121">
        <f t="shared" si="17"/>
        <v>17171000</v>
      </c>
      <c r="M571" s="74"/>
      <c r="N571" s="200">
        <f>ROUND((S571/L571),0)</f>
        <v>5</v>
      </c>
      <c r="O571" s="71">
        <f>L571*N571</f>
        <v>85855000</v>
      </c>
      <c r="P571" s="71">
        <f>+(J571+(J571*$P$10))*N571</f>
        <v>85050058.5</v>
      </c>
      <c r="Q571" s="71">
        <f>O571-P571</f>
        <v>804941.5</v>
      </c>
      <c r="R571" s="203"/>
      <c r="S571" s="117">
        <v>77941710</v>
      </c>
      <c r="T571" s="175">
        <v>5</v>
      </c>
    </row>
    <row r="572" spans="1:20" ht="12.95" customHeight="1" x14ac:dyDescent="0.2">
      <c r="A572" s="237">
        <v>561</v>
      </c>
      <c r="B572" s="193" t="s">
        <v>589</v>
      </c>
      <c r="C572" s="193" t="s">
        <v>590</v>
      </c>
      <c r="D572" s="194" t="s">
        <v>51</v>
      </c>
      <c r="E572" s="195" t="s">
        <v>591</v>
      </c>
      <c r="F572" s="195">
        <v>4</v>
      </c>
      <c r="G572" s="196" t="s">
        <v>52</v>
      </c>
      <c r="H572" s="196" t="s">
        <v>53</v>
      </c>
      <c r="I572" s="197" t="s">
        <v>523</v>
      </c>
      <c r="J572" s="63">
        <v>51330000</v>
      </c>
      <c r="K572" s="118">
        <v>5.4100000000000002E-2</v>
      </c>
      <c r="L572" s="119">
        <f t="shared" si="17"/>
        <v>54107000</v>
      </c>
      <c r="M572" s="106"/>
      <c r="N572" s="195"/>
      <c r="O572" s="63"/>
      <c r="P572" s="63"/>
      <c r="Q572" s="63"/>
      <c r="S572" s="117"/>
    </row>
    <row r="573" spans="1:20" ht="12.95" customHeight="1" x14ac:dyDescent="0.2">
      <c r="A573" s="237">
        <v>562</v>
      </c>
      <c r="B573" s="193" t="s">
        <v>589</v>
      </c>
      <c r="C573" s="193" t="s">
        <v>590</v>
      </c>
      <c r="D573" s="194" t="s">
        <v>55</v>
      </c>
      <c r="E573" s="195" t="s">
        <v>591</v>
      </c>
      <c r="F573" s="195">
        <v>4</v>
      </c>
      <c r="G573" s="196" t="s">
        <v>56</v>
      </c>
      <c r="H573" s="196" t="s">
        <v>57</v>
      </c>
      <c r="I573" s="197" t="s">
        <v>523</v>
      </c>
      <c r="J573" s="63">
        <v>51795000</v>
      </c>
      <c r="K573" s="118">
        <v>5.4100000000000002E-2</v>
      </c>
      <c r="L573" s="119">
        <f t="shared" si="17"/>
        <v>54597000</v>
      </c>
      <c r="M573" s="106"/>
      <c r="N573" s="195"/>
      <c r="O573" s="63"/>
      <c r="P573" s="63"/>
      <c r="Q573" s="63"/>
      <c r="S573" s="117"/>
    </row>
    <row r="574" spans="1:20" ht="12.95" customHeight="1" x14ac:dyDescent="0.2">
      <c r="A574" s="237">
        <v>563</v>
      </c>
      <c r="B574" s="198" t="s">
        <v>589</v>
      </c>
      <c r="C574" s="198" t="s">
        <v>590</v>
      </c>
      <c r="D574" s="199" t="s">
        <v>58</v>
      </c>
      <c r="E574" s="200" t="s">
        <v>591</v>
      </c>
      <c r="F574" s="200">
        <v>4</v>
      </c>
      <c r="G574" s="201" t="s">
        <v>59</v>
      </c>
      <c r="H574" s="201" t="s">
        <v>60</v>
      </c>
      <c r="I574" s="202" t="s">
        <v>523</v>
      </c>
      <c r="J574" s="71">
        <v>51795000</v>
      </c>
      <c r="K574" s="120">
        <v>6.4100000000000004E-2</v>
      </c>
      <c r="L574" s="121">
        <f t="shared" si="17"/>
        <v>55115000</v>
      </c>
      <c r="M574" s="74"/>
      <c r="N574" s="200">
        <f>ROUND((S574/L574),0)</f>
        <v>6</v>
      </c>
      <c r="O574" s="71">
        <f>L574*N574</f>
        <v>330690000</v>
      </c>
      <c r="P574" s="71">
        <f>+(J574+(J574*$P$10))*N574</f>
        <v>327582657</v>
      </c>
      <c r="Q574" s="71">
        <f>O574-P574</f>
        <v>3107343</v>
      </c>
      <c r="R574" s="203"/>
      <c r="S574" s="117">
        <v>326308500</v>
      </c>
      <c r="T574" s="175">
        <v>6</v>
      </c>
    </row>
    <row r="575" spans="1:20" ht="12.95" customHeight="1" x14ac:dyDescent="0.2">
      <c r="A575" s="237">
        <v>564</v>
      </c>
      <c r="B575" s="193" t="s">
        <v>592</v>
      </c>
      <c r="C575" s="193" t="s">
        <v>593</v>
      </c>
      <c r="D575" s="216" t="s">
        <v>465</v>
      </c>
      <c r="E575" s="195">
        <v>116399</v>
      </c>
      <c r="F575" s="195">
        <v>8</v>
      </c>
      <c r="G575" s="196" t="s">
        <v>52</v>
      </c>
      <c r="H575" s="196" t="s">
        <v>57</v>
      </c>
      <c r="I575" s="197" t="s">
        <v>54</v>
      </c>
      <c r="J575" s="63">
        <v>25898000</v>
      </c>
      <c r="K575" s="118">
        <v>5.4100000000000002E-2</v>
      </c>
      <c r="L575" s="119">
        <f t="shared" si="17"/>
        <v>27299000</v>
      </c>
      <c r="M575" s="106"/>
      <c r="N575" s="195"/>
      <c r="O575" s="63"/>
      <c r="P575" s="63"/>
      <c r="Q575" s="63"/>
      <c r="S575" s="117"/>
    </row>
    <row r="576" spans="1:20" ht="12.95" customHeight="1" x14ac:dyDescent="0.2">
      <c r="A576" s="237">
        <v>565</v>
      </c>
      <c r="B576" s="198" t="s">
        <v>592</v>
      </c>
      <c r="C576" s="198" t="s">
        <v>593</v>
      </c>
      <c r="D576" s="199" t="s">
        <v>58</v>
      </c>
      <c r="E576" s="200">
        <v>116399</v>
      </c>
      <c r="F576" s="200">
        <v>8</v>
      </c>
      <c r="G576" s="201" t="s">
        <v>59</v>
      </c>
      <c r="H576" s="201" t="s">
        <v>60</v>
      </c>
      <c r="I576" s="202" t="s">
        <v>54</v>
      </c>
      <c r="J576" s="71">
        <v>25898000</v>
      </c>
      <c r="K576" s="120">
        <v>6.4100000000000004E-2</v>
      </c>
      <c r="L576" s="121">
        <f t="shared" si="17"/>
        <v>27558000</v>
      </c>
      <c r="M576" s="74"/>
      <c r="N576" s="200">
        <f>ROUND((S576/L576),0)</f>
        <v>3</v>
      </c>
      <c r="O576" s="71">
        <f>L576*N576</f>
        <v>82674000</v>
      </c>
      <c r="P576" s="71">
        <f>+(J576+(J576*$P$10))*N576</f>
        <v>81897245.400000006</v>
      </c>
      <c r="Q576" s="71">
        <f>O576-P576</f>
        <v>776754.59999999404</v>
      </c>
      <c r="R576" s="203"/>
      <c r="S576" s="117">
        <v>79118390</v>
      </c>
      <c r="T576" s="175">
        <v>3</v>
      </c>
    </row>
    <row r="577" spans="1:20" ht="12.95" customHeight="1" x14ac:dyDescent="0.2">
      <c r="A577" s="237">
        <v>566</v>
      </c>
      <c r="B577" s="193" t="s">
        <v>594</v>
      </c>
      <c r="C577" s="193" t="s">
        <v>595</v>
      </c>
      <c r="D577" s="194" t="s">
        <v>51</v>
      </c>
      <c r="E577" s="195">
        <v>109901</v>
      </c>
      <c r="F577" s="195">
        <v>4</v>
      </c>
      <c r="G577" s="196" t="s">
        <v>52</v>
      </c>
      <c r="H577" s="196" t="s">
        <v>53</v>
      </c>
      <c r="I577" s="197" t="s">
        <v>54</v>
      </c>
      <c r="J577" s="63">
        <v>21665000</v>
      </c>
      <c r="K577" s="118">
        <v>5.4100000000000002E-2</v>
      </c>
      <c r="L577" s="119">
        <f t="shared" si="17"/>
        <v>22837000</v>
      </c>
      <c r="M577" s="106"/>
      <c r="N577" s="195"/>
      <c r="O577" s="63"/>
      <c r="P577" s="63"/>
      <c r="Q577" s="63"/>
      <c r="S577" s="117"/>
    </row>
    <row r="578" spans="1:20" ht="12.95" customHeight="1" x14ac:dyDescent="0.2">
      <c r="A578" s="237">
        <v>567</v>
      </c>
      <c r="B578" s="193" t="s">
        <v>594</v>
      </c>
      <c r="C578" s="193" t="s">
        <v>595</v>
      </c>
      <c r="D578" s="194" t="s">
        <v>55</v>
      </c>
      <c r="E578" s="195">
        <v>109901</v>
      </c>
      <c r="F578" s="195">
        <v>4</v>
      </c>
      <c r="G578" s="196" t="s">
        <v>56</v>
      </c>
      <c r="H578" s="196" t="s">
        <v>57</v>
      </c>
      <c r="I578" s="197" t="s">
        <v>54</v>
      </c>
      <c r="J578" s="63">
        <v>21861000</v>
      </c>
      <c r="K578" s="118">
        <v>5.4100000000000002E-2</v>
      </c>
      <c r="L578" s="119">
        <f t="shared" ref="L578:L592" si="18">+ROUND((J578*K578)+J578,-3)</f>
        <v>23044000</v>
      </c>
      <c r="M578" s="106"/>
      <c r="N578" s="195"/>
      <c r="O578" s="63"/>
      <c r="P578" s="63"/>
      <c r="Q578" s="63"/>
      <c r="S578" s="117"/>
    </row>
    <row r="579" spans="1:20" ht="12.95" customHeight="1" x14ac:dyDescent="0.2">
      <c r="A579" s="237">
        <v>568</v>
      </c>
      <c r="B579" s="198" t="s">
        <v>594</v>
      </c>
      <c r="C579" s="198" t="s">
        <v>595</v>
      </c>
      <c r="D579" s="199" t="s">
        <v>58</v>
      </c>
      <c r="E579" s="200">
        <v>109901</v>
      </c>
      <c r="F579" s="200">
        <v>4</v>
      </c>
      <c r="G579" s="201" t="s">
        <v>59</v>
      </c>
      <c r="H579" s="201" t="s">
        <v>60</v>
      </c>
      <c r="I579" s="202" t="s">
        <v>54</v>
      </c>
      <c r="J579" s="71">
        <v>21861000</v>
      </c>
      <c r="K579" s="120">
        <v>6.4100000000000004E-2</v>
      </c>
      <c r="L579" s="121">
        <f t="shared" si="18"/>
        <v>23262000</v>
      </c>
      <c r="M579" s="74"/>
      <c r="N579" s="200">
        <f>ROUND((S579/L579),0)</f>
        <v>4</v>
      </c>
      <c r="O579" s="71">
        <f>L579*N579</f>
        <v>93048000</v>
      </c>
      <c r="P579" s="71">
        <f>+(J579+(J579*$P$10))*N579</f>
        <v>92174720.400000006</v>
      </c>
      <c r="Q579" s="71">
        <f>O579-P579</f>
        <v>873279.59999999404</v>
      </c>
      <c r="R579" s="203"/>
      <c r="S579" s="117">
        <v>89958015</v>
      </c>
      <c r="T579" s="175">
        <v>4</v>
      </c>
    </row>
    <row r="580" spans="1:20" ht="12.95" customHeight="1" x14ac:dyDescent="0.2">
      <c r="A580" s="237">
        <v>569</v>
      </c>
      <c r="B580" s="193" t="s">
        <v>596</v>
      </c>
      <c r="C580" s="193" t="s">
        <v>597</v>
      </c>
      <c r="D580" s="194" t="s">
        <v>51</v>
      </c>
      <c r="E580" s="195">
        <v>988</v>
      </c>
      <c r="F580" s="195">
        <v>8</v>
      </c>
      <c r="G580" s="196" t="s">
        <v>52</v>
      </c>
      <c r="H580" s="196" t="s">
        <v>53</v>
      </c>
      <c r="I580" s="197" t="s">
        <v>54</v>
      </c>
      <c r="J580" s="63">
        <v>25665000</v>
      </c>
      <c r="K580" s="118">
        <v>5.4100000000000002E-2</v>
      </c>
      <c r="L580" s="119">
        <f t="shared" si="18"/>
        <v>27053000</v>
      </c>
      <c r="M580" s="106"/>
      <c r="N580" s="195"/>
      <c r="O580" s="63"/>
      <c r="P580" s="63"/>
      <c r="Q580" s="63"/>
      <c r="S580" s="117"/>
    </row>
    <row r="581" spans="1:20" ht="12.95" customHeight="1" x14ac:dyDescent="0.2">
      <c r="A581" s="237">
        <v>570</v>
      </c>
      <c r="B581" s="193" t="s">
        <v>596</v>
      </c>
      <c r="C581" s="193" t="s">
        <v>597</v>
      </c>
      <c r="D581" s="194" t="s">
        <v>55</v>
      </c>
      <c r="E581" s="195">
        <v>988</v>
      </c>
      <c r="F581" s="195">
        <v>8</v>
      </c>
      <c r="G581" s="196" t="s">
        <v>56</v>
      </c>
      <c r="H581" s="196" t="s">
        <v>57</v>
      </c>
      <c r="I581" s="197" t="s">
        <v>54</v>
      </c>
      <c r="J581" s="63">
        <v>25897000</v>
      </c>
      <c r="K581" s="118">
        <v>5.4100000000000002E-2</v>
      </c>
      <c r="L581" s="119">
        <f t="shared" si="18"/>
        <v>27298000</v>
      </c>
      <c r="M581" s="106"/>
      <c r="N581" s="195"/>
      <c r="O581" s="63"/>
      <c r="P581" s="63"/>
      <c r="Q581" s="63"/>
      <c r="S581" s="117"/>
    </row>
    <row r="582" spans="1:20" ht="12.95" customHeight="1" x14ac:dyDescent="0.2">
      <c r="A582" s="237">
        <v>571</v>
      </c>
      <c r="B582" s="198" t="s">
        <v>596</v>
      </c>
      <c r="C582" s="198" t="s">
        <v>597</v>
      </c>
      <c r="D582" s="199" t="s">
        <v>58</v>
      </c>
      <c r="E582" s="200">
        <v>988</v>
      </c>
      <c r="F582" s="200">
        <v>8</v>
      </c>
      <c r="G582" s="201" t="s">
        <v>59</v>
      </c>
      <c r="H582" s="201" t="s">
        <v>60</v>
      </c>
      <c r="I582" s="202" t="s">
        <v>54</v>
      </c>
      <c r="J582" s="71">
        <v>25897000</v>
      </c>
      <c r="K582" s="120">
        <v>6.4100000000000004E-2</v>
      </c>
      <c r="L582" s="121">
        <f t="shared" si="18"/>
        <v>27557000</v>
      </c>
      <c r="M582" s="74"/>
      <c r="N582" s="200">
        <f>ROUND((S582/L582),0)</f>
        <v>2</v>
      </c>
      <c r="O582" s="71">
        <f>L582*N582</f>
        <v>55114000</v>
      </c>
      <c r="P582" s="71">
        <f>+(J582+(J582*$P$10))*N582</f>
        <v>54596055.399999999</v>
      </c>
      <c r="Q582" s="71">
        <f>O582-P582</f>
        <v>517944.60000000149</v>
      </c>
      <c r="R582" s="203"/>
      <c r="S582" s="117">
        <v>51664515</v>
      </c>
      <c r="T582" s="175">
        <v>2</v>
      </c>
    </row>
    <row r="583" spans="1:20" ht="12.95" customHeight="1" x14ac:dyDescent="0.2">
      <c r="A583" s="237">
        <v>572</v>
      </c>
      <c r="B583" s="193" t="s">
        <v>598</v>
      </c>
      <c r="C583" s="193" t="s">
        <v>599</v>
      </c>
      <c r="D583" s="194" t="s">
        <v>51</v>
      </c>
      <c r="E583" s="195">
        <v>104789</v>
      </c>
      <c r="F583" s="195">
        <v>4</v>
      </c>
      <c r="G583" s="196" t="s">
        <v>52</v>
      </c>
      <c r="H583" s="196" t="s">
        <v>53</v>
      </c>
      <c r="I583" s="197" t="s">
        <v>54</v>
      </c>
      <c r="J583" s="63">
        <v>13371000</v>
      </c>
      <c r="K583" s="118">
        <v>5.4100000000000002E-2</v>
      </c>
      <c r="L583" s="119">
        <f t="shared" si="18"/>
        <v>14094000</v>
      </c>
      <c r="M583" s="106"/>
      <c r="N583" s="195"/>
      <c r="O583" s="63"/>
      <c r="P583" s="63"/>
      <c r="Q583" s="63"/>
      <c r="S583" s="117"/>
    </row>
    <row r="584" spans="1:20" ht="12.95" customHeight="1" x14ac:dyDescent="0.2">
      <c r="A584" s="237">
        <v>573</v>
      </c>
      <c r="B584" s="193" t="s">
        <v>598</v>
      </c>
      <c r="C584" s="193" t="s">
        <v>599</v>
      </c>
      <c r="D584" s="194" t="s">
        <v>55</v>
      </c>
      <c r="E584" s="195">
        <v>104789</v>
      </c>
      <c r="F584" s="195">
        <v>4</v>
      </c>
      <c r="G584" s="196" t="s">
        <v>56</v>
      </c>
      <c r="H584" s="196" t="s">
        <v>57</v>
      </c>
      <c r="I584" s="197" t="s">
        <v>54</v>
      </c>
      <c r="J584" s="63">
        <v>13492000</v>
      </c>
      <c r="K584" s="118">
        <v>5.4100000000000002E-2</v>
      </c>
      <c r="L584" s="119">
        <f t="shared" si="18"/>
        <v>14222000</v>
      </c>
      <c r="M584" s="106"/>
      <c r="N584" s="195"/>
      <c r="O584" s="63"/>
      <c r="P584" s="63"/>
      <c r="Q584" s="63"/>
      <c r="S584" s="117"/>
    </row>
    <row r="585" spans="1:20" ht="12.95" customHeight="1" x14ac:dyDescent="0.2">
      <c r="A585" s="237">
        <v>574</v>
      </c>
      <c r="B585" s="198" t="s">
        <v>598</v>
      </c>
      <c r="C585" s="198" t="s">
        <v>599</v>
      </c>
      <c r="D585" s="199" t="s">
        <v>58</v>
      </c>
      <c r="E585" s="200">
        <v>104789</v>
      </c>
      <c r="F585" s="200">
        <v>4</v>
      </c>
      <c r="G585" s="201" t="s">
        <v>59</v>
      </c>
      <c r="H585" s="201" t="s">
        <v>60</v>
      </c>
      <c r="I585" s="202" t="s">
        <v>54</v>
      </c>
      <c r="J585" s="71">
        <v>13492000</v>
      </c>
      <c r="K585" s="120">
        <v>6.4100000000000004E-2</v>
      </c>
      <c r="L585" s="121">
        <f t="shared" si="18"/>
        <v>14357000</v>
      </c>
      <c r="M585" s="74"/>
      <c r="N585" s="200">
        <f>ROUND((S585/L585),0)</f>
        <v>6</v>
      </c>
      <c r="O585" s="71">
        <f>L585*N585</f>
        <v>86142000</v>
      </c>
      <c r="P585" s="71">
        <f>+(J585+(J585*$P$10))*N585</f>
        <v>85331503.199999988</v>
      </c>
      <c r="Q585" s="71">
        <f>O585-P585</f>
        <v>810496.80000001192</v>
      </c>
      <c r="R585" s="203"/>
      <c r="S585" s="117">
        <v>83582940</v>
      </c>
      <c r="T585" s="175">
        <v>6</v>
      </c>
    </row>
    <row r="586" spans="1:20" ht="12.95" customHeight="1" x14ac:dyDescent="0.2">
      <c r="A586" s="237">
        <v>575</v>
      </c>
      <c r="B586" s="193" t="s">
        <v>600</v>
      </c>
      <c r="C586" s="193" t="s">
        <v>601</v>
      </c>
      <c r="D586" s="216" t="s">
        <v>197</v>
      </c>
      <c r="E586" s="195">
        <v>4808</v>
      </c>
      <c r="F586" s="195">
        <v>5</v>
      </c>
      <c r="G586" s="196" t="s">
        <v>52</v>
      </c>
      <c r="H586" s="196" t="s">
        <v>198</v>
      </c>
      <c r="I586" s="197" t="s">
        <v>54</v>
      </c>
      <c r="J586" s="63">
        <v>19295000</v>
      </c>
      <c r="K586" s="118">
        <v>5.4100000000000002E-2</v>
      </c>
      <c r="L586" s="119">
        <f t="shared" si="18"/>
        <v>20339000</v>
      </c>
      <c r="M586" s="106"/>
      <c r="N586" s="195"/>
      <c r="O586" s="63"/>
      <c r="P586" s="63"/>
      <c r="Q586" s="63"/>
      <c r="S586" s="117"/>
    </row>
    <row r="587" spans="1:20" ht="12.95" customHeight="1" x14ac:dyDescent="0.2">
      <c r="A587" s="237">
        <v>576</v>
      </c>
      <c r="B587" s="193" t="s">
        <v>600</v>
      </c>
      <c r="C587" s="193" t="s">
        <v>601</v>
      </c>
      <c r="D587" s="216" t="s">
        <v>602</v>
      </c>
      <c r="E587" s="195">
        <v>4808</v>
      </c>
      <c r="F587" s="195">
        <v>5</v>
      </c>
      <c r="G587" s="196" t="s">
        <v>603</v>
      </c>
      <c r="H587" s="196" t="s">
        <v>53</v>
      </c>
      <c r="I587" s="197" t="s">
        <v>54</v>
      </c>
      <c r="J587" s="63">
        <v>16538000</v>
      </c>
      <c r="K587" s="118">
        <v>5.4100000000000002E-2</v>
      </c>
      <c r="L587" s="119">
        <f t="shared" si="18"/>
        <v>17433000</v>
      </c>
      <c r="M587" s="106"/>
      <c r="N587" s="195"/>
      <c r="O587" s="63"/>
      <c r="P587" s="63"/>
      <c r="Q587" s="63"/>
      <c r="S587" s="117"/>
    </row>
    <row r="588" spans="1:20" ht="12.95" customHeight="1" x14ac:dyDescent="0.2">
      <c r="A588" s="237">
        <v>577</v>
      </c>
      <c r="B588" s="193" t="s">
        <v>600</v>
      </c>
      <c r="C588" s="193" t="s">
        <v>601</v>
      </c>
      <c r="D588" s="194" t="s">
        <v>55</v>
      </c>
      <c r="E588" s="195">
        <v>4808</v>
      </c>
      <c r="F588" s="195">
        <v>5</v>
      </c>
      <c r="G588" s="196" t="s">
        <v>56</v>
      </c>
      <c r="H588" s="196" t="s">
        <v>57</v>
      </c>
      <c r="I588" s="197" t="s">
        <v>54</v>
      </c>
      <c r="J588" s="63">
        <v>16687000</v>
      </c>
      <c r="K588" s="118">
        <v>5.4100000000000002E-2</v>
      </c>
      <c r="L588" s="119">
        <f t="shared" si="18"/>
        <v>17590000</v>
      </c>
      <c r="M588" s="106"/>
      <c r="N588" s="195"/>
      <c r="O588" s="63"/>
      <c r="P588" s="63"/>
      <c r="Q588" s="63"/>
      <c r="S588" s="117"/>
    </row>
    <row r="589" spans="1:20" ht="12.95" customHeight="1" x14ac:dyDescent="0.2">
      <c r="A589" s="237">
        <v>578</v>
      </c>
      <c r="B589" s="198" t="s">
        <v>600</v>
      </c>
      <c r="C589" s="198" t="s">
        <v>601</v>
      </c>
      <c r="D589" s="199" t="s">
        <v>58</v>
      </c>
      <c r="E589" s="200">
        <v>4808</v>
      </c>
      <c r="F589" s="200">
        <v>5</v>
      </c>
      <c r="G589" s="201" t="s">
        <v>59</v>
      </c>
      <c r="H589" s="201" t="s">
        <v>60</v>
      </c>
      <c r="I589" s="202" t="s">
        <v>54</v>
      </c>
      <c r="J589" s="71">
        <v>16687000</v>
      </c>
      <c r="K589" s="120">
        <v>6.4100000000000004E-2</v>
      </c>
      <c r="L589" s="121">
        <f t="shared" si="18"/>
        <v>17757000</v>
      </c>
      <c r="M589" s="74"/>
      <c r="N589" s="200">
        <f>ROUND((S589/L589),0)</f>
        <v>4</v>
      </c>
      <c r="O589" s="71">
        <f>L589*N589</f>
        <v>71028000</v>
      </c>
      <c r="P589" s="71">
        <f>+(J589+(J589*$P$10))*N589</f>
        <v>70359066.799999997</v>
      </c>
      <c r="Q589" s="71">
        <f>O589-P589</f>
        <v>668933.20000000298</v>
      </c>
      <c r="R589" s="203"/>
      <c r="S589" s="117">
        <v>62925300</v>
      </c>
      <c r="T589" s="175">
        <v>6</v>
      </c>
    </row>
    <row r="590" spans="1:20" ht="12.95" customHeight="1" x14ac:dyDescent="0.2">
      <c r="A590" s="237">
        <v>579</v>
      </c>
      <c r="B590" s="193" t="s">
        <v>604</v>
      </c>
      <c r="C590" s="193" t="s">
        <v>605</v>
      </c>
      <c r="D590" s="194" t="s">
        <v>51</v>
      </c>
      <c r="E590" s="195">
        <v>106592</v>
      </c>
      <c r="F590" s="195">
        <v>4</v>
      </c>
      <c r="G590" s="196" t="s">
        <v>52</v>
      </c>
      <c r="H590" s="196" t="s">
        <v>53</v>
      </c>
      <c r="I590" s="197" t="s">
        <v>54</v>
      </c>
      <c r="J590" s="63">
        <v>15235000</v>
      </c>
      <c r="K590" s="118">
        <v>5.4100000000000002E-2</v>
      </c>
      <c r="L590" s="119">
        <f t="shared" si="18"/>
        <v>16059000</v>
      </c>
      <c r="M590" s="106"/>
      <c r="N590" s="195"/>
      <c r="O590" s="63"/>
      <c r="P590" s="63"/>
      <c r="Q590" s="63"/>
      <c r="S590" s="117"/>
    </row>
    <row r="591" spans="1:20" ht="12.95" customHeight="1" x14ac:dyDescent="0.2">
      <c r="A591" s="237">
        <v>580</v>
      </c>
      <c r="B591" s="193" t="s">
        <v>604</v>
      </c>
      <c r="C591" s="193" t="s">
        <v>605</v>
      </c>
      <c r="D591" s="194" t="s">
        <v>55</v>
      </c>
      <c r="E591" s="195">
        <v>106592</v>
      </c>
      <c r="F591" s="195">
        <v>4</v>
      </c>
      <c r="G591" s="196" t="s">
        <v>56</v>
      </c>
      <c r="H591" s="196" t="s">
        <v>57</v>
      </c>
      <c r="I591" s="197" t="s">
        <v>54</v>
      </c>
      <c r="J591" s="63">
        <v>15373000</v>
      </c>
      <c r="K591" s="118">
        <v>5.4100000000000002E-2</v>
      </c>
      <c r="L591" s="119">
        <f t="shared" si="18"/>
        <v>16205000</v>
      </c>
      <c r="M591" s="106"/>
      <c r="N591" s="195"/>
      <c r="O591" s="63"/>
      <c r="P591" s="63"/>
      <c r="Q591" s="63"/>
      <c r="S591" s="117"/>
    </row>
    <row r="592" spans="1:20" ht="12.95" customHeight="1" x14ac:dyDescent="0.2">
      <c r="A592" s="237">
        <v>581</v>
      </c>
      <c r="B592" s="198" t="s">
        <v>604</v>
      </c>
      <c r="C592" s="198" t="s">
        <v>605</v>
      </c>
      <c r="D592" s="199" t="s">
        <v>58</v>
      </c>
      <c r="E592" s="200">
        <v>106592</v>
      </c>
      <c r="F592" s="200">
        <v>4</v>
      </c>
      <c r="G592" s="201" t="s">
        <v>59</v>
      </c>
      <c r="H592" s="201" t="s">
        <v>60</v>
      </c>
      <c r="I592" s="202" t="s">
        <v>54</v>
      </c>
      <c r="J592" s="71">
        <v>15373000</v>
      </c>
      <c r="K592" s="120">
        <v>6.4100000000000004E-2</v>
      </c>
      <c r="L592" s="121">
        <f t="shared" si="18"/>
        <v>16358000</v>
      </c>
      <c r="M592" s="74"/>
      <c r="N592" s="200">
        <f>ROUND((S592/L592),0)</f>
        <v>16</v>
      </c>
      <c r="O592" s="71">
        <f>L592*N592</f>
        <v>261728000</v>
      </c>
      <c r="P592" s="71">
        <f>+(J592+(J592*$P$10))*N592</f>
        <v>259274868.80000001</v>
      </c>
      <c r="Q592" s="71">
        <f>O592-P592</f>
        <v>2453131.1999999881</v>
      </c>
      <c r="R592" s="203"/>
      <c r="S592" s="117">
        <v>266613956</v>
      </c>
      <c r="T592" s="175">
        <v>15</v>
      </c>
    </row>
    <row r="593" spans="1:20" ht="12.95" customHeight="1" x14ac:dyDescent="0.25">
      <c r="A593" s="237">
        <v>582</v>
      </c>
      <c r="B593" s="221"/>
      <c r="C593" s="193"/>
      <c r="D593" s="194"/>
      <c r="E593" s="195"/>
      <c r="F593" s="195"/>
      <c r="G593" s="196"/>
      <c r="H593" s="196"/>
      <c r="I593" s="197"/>
      <c r="J593" s="63"/>
      <c r="K593" s="118"/>
      <c r="L593" s="119"/>
      <c r="M593" s="106"/>
      <c r="N593" s="195"/>
      <c r="O593" s="63"/>
      <c r="P593" s="63"/>
      <c r="Q593" s="63"/>
      <c r="S593" s="117"/>
    </row>
    <row r="594" spans="1:20" ht="12.95" customHeight="1" x14ac:dyDescent="0.2">
      <c r="A594" s="237">
        <v>583</v>
      </c>
      <c r="B594" s="193"/>
      <c r="C594" s="204" t="s">
        <v>186</v>
      </c>
      <c r="D594" s="194"/>
      <c r="E594" s="205"/>
      <c r="F594" s="205"/>
      <c r="G594" s="206"/>
      <c r="H594" s="206"/>
      <c r="I594" s="207"/>
      <c r="J594" s="63"/>
      <c r="K594" s="118" t="s">
        <v>211</v>
      </c>
      <c r="L594" s="119"/>
      <c r="M594" s="106"/>
      <c r="N594" s="205"/>
      <c r="O594" s="63"/>
      <c r="P594" s="63"/>
      <c r="Q594" s="63"/>
      <c r="S594" s="117"/>
    </row>
    <row r="595" spans="1:20" ht="12.95" customHeight="1" x14ac:dyDescent="0.2">
      <c r="A595" s="237">
        <v>584</v>
      </c>
      <c r="B595" s="193" t="s">
        <v>606</v>
      </c>
      <c r="C595" s="193" t="s">
        <v>607</v>
      </c>
      <c r="D595" s="194" t="s">
        <v>51</v>
      </c>
      <c r="E595" s="195">
        <v>105877</v>
      </c>
      <c r="F595" s="195">
        <v>4</v>
      </c>
      <c r="G595" s="196" t="s">
        <v>52</v>
      </c>
      <c r="H595" s="196" t="s">
        <v>53</v>
      </c>
      <c r="I595" s="197" t="s">
        <v>523</v>
      </c>
      <c r="J595" s="63">
        <v>47194000</v>
      </c>
      <c r="K595" s="118">
        <v>5.4100000000000002E-2</v>
      </c>
      <c r="L595" s="119">
        <f t="shared" ref="L595:L615" si="19">+ROUND((J595*K595)+J595,-3)</f>
        <v>49747000</v>
      </c>
      <c r="M595" s="106"/>
      <c r="N595" s="195"/>
      <c r="O595" s="63"/>
      <c r="P595" s="63"/>
      <c r="Q595" s="63"/>
      <c r="S595" s="117"/>
    </row>
    <row r="596" spans="1:20" ht="12.95" customHeight="1" x14ac:dyDescent="0.2">
      <c r="A596" s="237">
        <v>585</v>
      </c>
      <c r="B596" s="193" t="s">
        <v>606</v>
      </c>
      <c r="C596" s="193" t="s">
        <v>607</v>
      </c>
      <c r="D596" s="194" t="s">
        <v>55</v>
      </c>
      <c r="E596" s="195">
        <v>105877</v>
      </c>
      <c r="F596" s="195">
        <v>4</v>
      </c>
      <c r="G596" s="196" t="s">
        <v>56</v>
      </c>
      <c r="H596" s="196" t="s">
        <v>57</v>
      </c>
      <c r="I596" s="197" t="s">
        <v>523</v>
      </c>
      <c r="J596" s="63">
        <v>47621000</v>
      </c>
      <c r="K596" s="118">
        <v>5.4100000000000002E-2</v>
      </c>
      <c r="L596" s="119">
        <f t="shared" si="19"/>
        <v>50197000</v>
      </c>
      <c r="M596" s="106"/>
      <c r="N596" s="195"/>
      <c r="O596" s="63"/>
      <c r="P596" s="63"/>
      <c r="Q596" s="63"/>
      <c r="S596" s="117"/>
    </row>
    <row r="597" spans="1:20" ht="12.95" customHeight="1" x14ac:dyDescent="0.2">
      <c r="A597" s="237">
        <v>586</v>
      </c>
      <c r="B597" s="198" t="s">
        <v>606</v>
      </c>
      <c r="C597" s="198" t="s">
        <v>607</v>
      </c>
      <c r="D597" s="199" t="s">
        <v>58</v>
      </c>
      <c r="E597" s="200">
        <v>105877</v>
      </c>
      <c r="F597" s="200">
        <v>4</v>
      </c>
      <c r="G597" s="201" t="s">
        <v>59</v>
      </c>
      <c r="H597" s="201" t="s">
        <v>60</v>
      </c>
      <c r="I597" s="202" t="s">
        <v>523</v>
      </c>
      <c r="J597" s="71">
        <v>47621000</v>
      </c>
      <c r="K597" s="120">
        <v>6.4100000000000004E-2</v>
      </c>
      <c r="L597" s="121">
        <f t="shared" si="19"/>
        <v>50674000</v>
      </c>
      <c r="M597" s="74"/>
      <c r="N597" s="200">
        <f>ROUND((S597/L597),0)</f>
        <v>7</v>
      </c>
      <c r="O597" s="71">
        <f>L597*N597</f>
        <v>354718000</v>
      </c>
      <c r="P597" s="71">
        <f>+(J597+(J597*$P$10))*N597</f>
        <v>351381072.69999999</v>
      </c>
      <c r="Q597" s="71">
        <f>O597-P597</f>
        <v>3336927.3000000119</v>
      </c>
      <c r="R597" s="203"/>
      <c r="S597" s="117">
        <v>354578000</v>
      </c>
      <c r="T597" s="175">
        <v>7</v>
      </c>
    </row>
    <row r="598" spans="1:20" ht="12.95" customHeight="1" x14ac:dyDescent="0.2">
      <c r="A598" s="237">
        <v>587</v>
      </c>
      <c r="B598" s="193" t="s">
        <v>608</v>
      </c>
      <c r="C598" s="193" t="s">
        <v>609</v>
      </c>
      <c r="D598" s="194" t="s">
        <v>51</v>
      </c>
      <c r="E598" s="195">
        <v>971</v>
      </c>
      <c r="F598" s="195">
        <v>4</v>
      </c>
      <c r="G598" s="196" t="s">
        <v>52</v>
      </c>
      <c r="H598" s="196" t="s">
        <v>53</v>
      </c>
      <c r="I598" s="197" t="s">
        <v>54</v>
      </c>
      <c r="J598" s="63">
        <v>23596000</v>
      </c>
      <c r="K598" s="118">
        <v>5.4100000000000002E-2</v>
      </c>
      <c r="L598" s="119">
        <f t="shared" si="19"/>
        <v>24873000</v>
      </c>
      <c r="M598" s="106"/>
      <c r="N598" s="195"/>
      <c r="O598" s="63"/>
      <c r="P598" s="63"/>
      <c r="Q598" s="63"/>
      <c r="S598" s="117"/>
    </row>
    <row r="599" spans="1:20" ht="12.95" customHeight="1" x14ac:dyDescent="0.2">
      <c r="A599" s="237">
        <v>588</v>
      </c>
      <c r="B599" s="193" t="s">
        <v>608</v>
      </c>
      <c r="C599" s="193" t="s">
        <v>609</v>
      </c>
      <c r="D599" s="194" t="s">
        <v>55</v>
      </c>
      <c r="E599" s="195">
        <v>971</v>
      </c>
      <c r="F599" s="195">
        <v>4</v>
      </c>
      <c r="G599" s="196" t="s">
        <v>56</v>
      </c>
      <c r="H599" s="196" t="s">
        <v>57</v>
      </c>
      <c r="I599" s="197" t="s">
        <v>54</v>
      </c>
      <c r="J599" s="63">
        <v>23810000</v>
      </c>
      <c r="K599" s="118">
        <v>5.4100000000000002E-2</v>
      </c>
      <c r="L599" s="119">
        <f t="shared" si="19"/>
        <v>25098000</v>
      </c>
      <c r="M599" s="106"/>
      <c r="N599" s="195"/>
      <c r="O599" s="63"/>
      <c r="P599" s="63"/>
      <c r="Q599" s="63"/>
      <c r="S599" s="117"/>
    </row>
    <row r="600" spans="1:20" ht="12.95" customHeight="1" x14ac:dyDescent="0.2">
      <c r="A600" s="237">
        <v>589</v>
      </c>
      <c r="B600" s="198" t="s">
        <v>608</v>
      </c>
      <c r="C600" s="198" t="s">
        <v>609</v>
      </c>
      <c r="D600" s="199" t="s">
        <v>58</v>
      </c>
      <c r="E600" s="200">
        <v>971</v>
      </c>
      <c r="F600" s="200">
        <v>4</v>
      </c>
      <c r="G600" s="201" t="s">
        <v>59</v>
      </c>
      <c r="H600" s="201" t="s">
        <v>60</v>
      </c>
      <c r="I600" s="202" t="s">
        <v>54</v>
      </c>
      <c r="J600" s="71">
        <v>23810000</v>
      </c>
      <c r="K600" s="120">
        <v>6.4100000000000004E-2</v>
      </c>
      <c r="L600" s="121">
        <f t="shared" si="19"/>
        <v>25336000</v>
      </c>
      <c r="M600" s="74"/>
      <c r="N600" s="200">
        <f>ROUND((S600/L600),0)</f>
        <v>20</v>
      </c>
      <c r="O600" s="71">
        <f>L600*N600</f>
        <v>506720000</v>
      </c>
      <c r="P600" s="71">
        <f>+(J600+(J600*$P$10))*N600</f>
        <v>501962420</v>
      </c>
      <c r="Q600" s="71">
        <f>O600-P600</f>
        <v>4757580</v>
      </c>
      <c r="R600" s="203"/>
      <c r="S600" s="117">
        <v>509540000</v>
      </c>
      <c r="T600" s="175">
        <v>20</v>
      </c>
    </row>
    <row r="601" spans="1:20" ht="12.95" customHeight="1" x14ac:dyDescent="0.2">
      <c r="A601" s="237">
        <v>590</v>
      </c>
      <c r="B601" s="193" t="s">
        <v>610</v>
      </c>
      <c r="C601" s="193" t="s">
        <v>611</v>
      </c>
      <c r="D601" s="194" t="s">
        <v>51</v>
      </c>
      <c r="E601" s="195">
        <v>978</v>
      </c>
      <c r="F601" s="195">
        <v>4</v>
      </c>
      <c r="G601" s="196" t="s">
        <v>52</v>
      </c>
      <c r="H601" s="196" t="s">
        <v>53</v>
      </c>
      <c r="I601" s="197" t="s">
        <v>54</v>
      </c>
      <c r="J601" s="63">
        <v>23596000</v>
      </c>
      <c r="K601" s="118">
        <v>5.4100000000000002E-2</v>
      </c>
      <c r="L601" s="119">
        <f t="shared" si="19"/>
        <v>24873000</v>
      </c>
      <c r="M601" s="106"/>
      <c r="N601" s="195"/>
      <c r="O601" s="63"/>
      <c r="P601" s="63"/>
      <c r="Q601" s="63"/>
      <c r="S601" s="117"/>
    </row>
    <row r="602" spans="1:20" ht="12.95" customHeight="1" x14ac:dyDescent="0.2">
      <c r="A602" s="237">
        <v>591</v>
      </c>
      <c r="B602" s="193" t="s">
        <v>610</v>
      </c>
      <c r="C602" s="193" t="s">
        <v>611</v>
      </c>
      <c r="D602" s="194" t="s">
        <v>55</v>
      </c>
      <c r="E602" s="195">
        <v>978</v>
      </c>
      <c r="F602" s="195">
        <v>4</v>
      </c>
      <c r="G602" s="196" t="s">
        <v>56</v>
      </c>
      <c r="H602" s="196" t="s">
        <v>57</v>
      </c>
      <c r="I602" s="197" t="s">
        <v>54</v>
      </c>
      <c r="J602" s="63">
        <v>23810000</v>
      </c>
      <c r="K602" s="118">
        <v>5.4100000000000002E-2</v>
      </c>
      <c r="L602" s="119">
        <f t="shared" si="19"/>
        <v>25098000</v>
      </c>
      <c r="M602" s="106"/>
      <c r="N602" s="195"/>
      <c r="O602" s="63"/>
      <c r="P602" s="63"/>
      <c r="Q602" s="63"/>
      <c r="S602" s="117"/>
    </row>
    <row r="603" spans="1:20" ht="12.95" customHeight="1" x14ac:dyDescent="0.2">
      <c r="A603" s="237">
        <v>592</v>
      </c>
      <c r="B603" s="198" t="s">
        <v>610</v>
      </c>
      <c r="C603" s="198" t="s">
        <v>611</v>
      </c>
      <c r="D603" s="199" t="s">
        <v>58</v>
      </c>
      <c r="E603" s="200">
        <v>978</v>
      </c>
      <c r="F603" s="200">
        <v>4</v>
      </c>
      <c r="G603" s="201" t="s">
        <v>59</v>
      </c>
      <c r="H603" s="201" t="s">
        <v>60</v>
      </c>
      <c r="I603" s="202" t="s">
        <v>54</v>
      </c>
      <c r="J603" s="71">
        <v>23810000</v>
      </c>
      <c r="K603" s="120">
        <v>6.4100000000000004E-2</v>
      </c>
      <c r="L603" s="121">
        <f t="shared" si="19"/>
        <v>25336000</v>
      </c>
      <c r="M603" s="74"/>
      <c r="N603" s="200">
        <f>ROUND((S603/L603),0)</f>
        <v>10</v>
      </c>
      <c r="O603" s="71">
        <f>L603*N603</f>
        <v>253360000</v>
      </c>
      <c r="P603" s="71">
        <f>+(J603+(J603*$P$10))*N603</f>
        <v>250981210</v>
      </c>
      <c r="Q603" s="71">
        <f>O603-P603</f>
        <v>2378790</v>
      </c>
      <c r="R603" s="203"/>
      <c r="S603" s="117">
        <v>254770000</v>
      </c>
      <c r="T603" s="175">
        <v>10</v>
      </c>
    </row>
    <row r="604" spans="1:20" ht="12.95" customHeight="1" x14ac:dyDescent="0.2">
      <c r="A604" s="237">
        <v>593</v>
      </c>
      <c r="B604" s="193" t="s">
        <v>612</v>
      </c>
      <c r="C604" s="193" t="s">
        <v>613</v>
      </c>
      <c r="D604" s="194" t="s">
        <v>51</v>
      </c>
      <c r="E604" s="195">
        <v>980</v>
      </c>
      <c r="F604" s="195">
        <v>6</v>
      </c>
      <c r="G604" s="196" t="s">
        <v>52</v>
      </c>
      <c r="H604" s="196" t="s">
        <v>53</v>
      </c>
      <c r="I604" s="197" t="s">
        <v>54</v>
      </c>
      <c r="J604" s="63">
        <v>23596000</v>
      </c>
      <c r="K604" s="118">
        <v>5.4100000000000002E-2</v>
      </c>
      <c r="L604" s="119">
        <f t="shared" si="19"/>
        <v>24873000</v>
      </c>
      <c r="M604" s="106"/>
      <c r="N604" s="195"/>
      <c r="O604" s="63"/>
      <c r="P604" s="63"/>
      <c r="Q604" s="63"/>
      <c r="S604" s="117"/>
    </row>
    <row r="605" spans="1:20" ht="12.95" customHeight="1" x14ac:dyDescent="0.2">
      <c r="A605" s="237">
        <v>594</v>
      </c>
      <c r="B605" s="193" t="s">
        <v>612</v>
      </c>
      <c r="C605" s="193" t="s">
        <v>613</v>
      </c>
      <c r="D605" s="194" t="s">
        <v>55</v>
      </c>
      <c r="E605" s="195">
        <v>980</v>
      </c>
      <c r="F605" s="195">
        <v>6</v>
      </c>
      <c r="G605" s="196" t="s">
        <v>56</v>
      </c>
      <c r="H605" s="196" t="s">
        <v>57</v>
      </c>
      <c r="I605" s="197" t="s">
        <v>54</v>
      </c>
      <c r="J605" s="63">
        <v>23810000</v>
      </c>
      <c r="K605" s="118">
        <v>5.4100000000000002E-2</v>
      </c>
      <c r="L605" s="119">
        <f t="shared" si="19"/>
        <v>25098000</v>
      </c>
      <c r="M605" s="106"/>
      <c r="N605" s="195"/>
      <c r="O605" s="63"/>
      <c r="P605" s="63"/>
      <c r="Q605" s="63"/>
      <c r="S605" s="117"/>
    </row>
    <row r="606" spans="1:20" ht="12.95" customHeight="1" x14ac:dyDescent="0.2">
      <c r="A606" s="237">
        <v>595</v>
      </c>
      <c r="B606" s="198" t="s">
        <v>612</v>
      </c>
      <c r="C606" s="198" t="s">
        <v>613</v>
      </c>
      <c r="D606" s="199" t="s">
        <v>58</v>
      </c>
      <c r="E606" s="200">
        <v>980</v>
      </c>
      <c r="F606" s="200">
        <v>6</v>
      </c>
      <c r="G606" s="201" t="s">
        <v>59</v>
      </c>
      <c r="H606" s="201" t="s">
        <v>60</v>
      </c>
      <c r="I606" s="202" t="s">
        <v>54</v>
      </c>
      <c r="J606" s="71">
        <v>23810000</v>
      </c>
      <c r="K606" s="120">
        <v>6.4100000000000004E-2</v>
      </c>
      <c r="L606" s="121">
        <f t="shared" si="19"/>
        <v>25336000</v>
      </c>
      <c r="M606" s="74"/>
      <c r="N606" s="200">
        <f>ROUND((S606/L606),0)</f>
        <v>16</v>
      </c>
      <c r="O606" s="71">
        <f>L606*N606</f>
        <v>405376000</v>
      </c>
      <c r="P606" s="71">
        <f>+(J606+(J606*$P$10))*N606</f>
        <v>401569936</v>
      </c>
      <c r="Q606" s="71">
        <f>O606-P606</f>
        <v>3806064</v>
      </c>
      <c r="R606" s="203"/>
      <c r="S606" s="117">
        <v>407632000</v>
      </c>
      <c r="T606" s="175">
        <v>16</v>
      </c>
    </row>
    <row r="607" spans="1:20" ht="12.95" customHeight="1" x14ac:dyDescent="0.2">
      <c r="A607" s="237">
        <v>596</v>
      </c>
      <c r="B607" s="193" t="s">
        <v>614</v>
      </c>
      <c r="C607" s="193" t="s">
        <v>615</v>
      </c>
      <c r="D607" s="194" t="s">
        <v>51</v>
      </c>
      <c r="E607" s="195">
        <v>999</v>
      </c>
      <c r="F607" s="195">
        <v>4</v>
      </c>
      <c r="G607" s="196" t="s">
        <v>52</v>
      </c>
      <c r="H607" s="196" t="s">
        <v>53</v>
      </c>
      <c r="I607" s="197" t="s">
        <v>54</v>
      </c>
      <c r="J607" s="63">
        <v>23596000</v>
      </c>
      <c r="K607" s="118">
        <v>5.4100000000000002E-2</v>
      </c>
      <c r="L607" s="119">
        <f t="shared" si="19"/>
        <v>24873000</v>
      </c>
      <c r="M607" s="106"/>
      <c r="N607" s="195"/>
      <c r="O607" s="63"/>
      <c r="P607" s="63"/>
      <c r="Q607" s="63"/>
      <c r="S607" s="117"/>
    </row>
    <row r="608" spans="1:20" ht="12.95" customHeight="1" x14ac:dyDescent="0.2">
      <c r="A608" s="237">
        <v>597</v>
      </c>
      <c r="B608" s="193" t="s">
        <v>614</v>
      </c>
      <c r="C608" s="193" t="s">
        <v>615</v>
      </c>
      <c r="D608" s="194" t="s">
        <v>55</v>
      </c>
      <c r="E608" s="195">
        <v>999</v>
      </c>
      <c r="F608" s="195">
        <v>4</v>
      </c>
      <c r="G608" s="196" t="s">
        <v>56</v>
      </c>
      <c r="H608" s="196" t="s">
        <v>57</v>
      </c>
      <c r="I608" s="197" t="s">
        <v>54</v>
      </c>
      <c r="J608" s="63">
        <v>23810000</v>
      </c>
      <c r="K608" s="118">
        <v>5.4100000000000002E-2</v>
      </c>
      <c r="L608" s="119">
        <f t="shared" si="19"/>
        <v>25098000</v>
      </c>
      <c r="M608" s="106"/>
      <c r="N608" s="195"/>
      <c r="O608" s="63"/>
      <c r="P608" s="63"/>
      <c r="Q608" s="63"/>
      <c r="S608" s="117"/>
    </row>
    <row r="609" spans="1:20" ht="12.95" customHeight="1" x14ac:dyDescent="0.2">
      <c r="A609" s="237">
        <v>598</v>
      </c>
      <c r="B609" s="198" t="s">
        <v>614</v>
      </c>
      <c r="C609" s="198" t="s">
        <v>615</v>
      </c>
      <c r="D609" s="199" t="s">
        <v>58</v>
      </c>
      <c r="E609" s="200">
        <v>999</v>
      </c>
      <c r="F609" s="200">
        <v>4</v>
      </c>
      <c r="G609" s="201" t="s">
        <v>59</v>
      </c>
      <c r="H609" s="201" t="s">
        <v>60</v>
      </c>
      <c r="I609" s="202" t="s">
        <v>54</v>
      </c>
      <c r="J609" s="71">
        <v>23810000</v>
      </c>
      <c r="K609" s="120">
        <v>6.4100000000000004E-2</v>
      </c>
      <c r="L609" s="121">
        <f t="shared" si="19"/>
        <v>25336000</v>
      </c>
      <c r="M609" s="74"/>
      <c r="N609" s="200">
        <f>ROUND((S609/L609),0)</f>
        <v>20</v>
      </c>
      <c r="O609" s="71">
        <f>L609*N609</f>
        <v>506720000</v>
      </c>
      <c r="P609" s="71">
        <f>+(J609+(J609*$P$10))*N609</f>
        <v>501962420</v>
      </c>
      <c r="Q609" s="71">
        <f>O609-P609</f>
        <v>4757580</v>
      </c>
      <c r="R609" s="203"/>
      <c r="S609" s="117">
        <v>509540000</v>
      </c>
      <c r="T609" s="175">
        <v>20</v>
      </c>
    </row>
    <row r="610" spans="1:20" ht="12.95" customHeight="1" x14ac:dyDescent="0.2">
      <c r="A610" s="237">
        <v>599</v>
      </c>
      <c r="B610" s="193" t="s">
        <v>616</v>
      </c>
      <c r="C610" s="193" t="s">
        <v>617</v>
      </c>
      <c r="D610" s="194" t="s">
        <v>51</v>
      </c>
      <c r="E610" s="195">
        <v>985</v>
      </c>
      <c r="F610" s="195">
        <v>4</v>
      </c>
      <c r="G610" s="196" t="s">
        <v>52</v>
      </c>
      <c r="H610" s="196" t="s">
        <v>53</v>
      </c>
      <c r="I610" s="197" t="s">
        <v>54</v>
      </c>
      <c r="J610" s="63">
        <v>23596000</v>
      </c>
      <c r="K610" s="118">
        <v>5.4100000000000002E-2</v>
      </c>
      <c r="L610" s="119">
        <f t="shared" si="19"/>
        <v>24873000</v>
      </c>
      <c r="M610" s="106"/>
      <c r="N610" s="195"/>
      <c r="O610" s="63"/>
      <c r="P610" s="63"/>
      <c r="Q610" s="63"/>
      <c r="S610" s="117"/>
    </row>
    <row r="611" spans="1:20" ht="12.95" customHeight="1" x14ac:dyDescent="0.2">
      <c r="A611" s="237">
        <v>600</v>
      </c>
      <c r="B611" s="193" t="s">
        <v>616</v>
      </c>
      <c r="C611" s="193" t="s">
        <v>617</v>
      </c>
      <c r="D611" s="194" t="s">
        <v>55</v>
      </c>
      <c r="E611" s="195">
        <v>985</v>
      </c>
      <c r="F611" s="195">
        <v>4</v>
      </c>
      <c r="G611" s="196" t="s">
        <v>56</v>
      </c>
      <c r="H611" s="196" t="s">
        <v>57</v>
      </c>
      <c r="I611" s="197" t="s">
        <v>54</v>
      </c>
      <c r="J611" s="63">
        <v>23810000</v>
      </c>
      <c r="K611" s="118">
        <v>5.4100000000000002E-2</v>
      </c>
      <c r="L611" s="119">
        <f t="shared" si="19"/>
        <v>25098000</v>
      </c>
      <c r="M611" s="106"/>
      <c r="N611" s="195"/>
      <c r="O611" s="63"/>
      <c r="P611" s="63"/>
      <c r="Q611" s="63"/>
      <c r="S611" s="117"/>
    </row>
    <row r="612" spans="1:20" ht="12.95" customHeight="1" x14ac:dyDescent="0.2">
      <c r="A612" s="237">
        <v>601</v>
      </c>
      <c r="B612" s="198" t="s">
        <v>616</v>
      </c>
      <c r="C612" s="198" t="s">
        <v>617</v>
      </c>
      <c r="D612" s="199" t="s">
        <v>58</v>
      </c>
      <c r="E612" s="200">
        <v>985</v>
      </c>
      <c r="F612" s="200">
        <v>4</v>
      </c>
      <c r="G612" s="201" t="s">
        <v>59</v>
      </c>
      <c r="H612" s="201" t="s">
        <v>60</v>
      </c>
      <c r="I612" s="202" t="s">
        <v>54</v>
      </c>
      <c r="J612" s="71">
        <v>23810000</v>
      </c>
      <c r="K612" s="120">
        <v>6.4100000000000004E-2</v>
      </c>
      <c r="L612" s="121">
        <f t="shared" si="19"/>
        <v>25336000</v>
      </c>
      <c r="M612" s="74"/>
      <c r="N612" s="200">
        <f>ROUND((S612/L612),0)</f>
        <v>24</v>
      </c>
      <c r="O612" s="71">
        <f>L612*N612</f>
        <v>608064000</v>
      </c>
      <c r="P612" s="71">
        <f>+(J612+(J612*$P$10))*N612</f>
        <v>602354904</v>
      </c>
      <c r="Q612" s="71">
        <f>O612-P612</f>
        <v>5709096</v>
      </c>
      <c r="R612" s="203"/>
      <c r="S612" s="117">
        <v>611448000</v>
      </c>
      <c r="T612" s="175">
        <v>24</v>
      </c>
    </row>
    <row r="613" spans="1:20" ht="12.95" customHeight="1" x14ac:dyDescent="0.2">
      <c r="A613" s="237">
        <v>602</v>
      </c>
      <c r="B613" s="193" t="s">
        <v>618</v>
      </c>
      <c r="C613" s="193" t="s">
        <v>619</v>
      </c>
      <c r="D613" s="194" t="s">
        <v>51</v>
      </c>
      <c r="E613" s="195">
        <v>991</v>
      </c>
      <c r="F613" s="222">
        <v>5</v>
      </c>
      <c r="G613" s="196" t="s">
        <v>52</v>
      </c>
      <c r="H613" s="196" t="s">
        <v>53</v>
      </c>
      <c r="I613" s="197" t="s">
        <v>54</v>
      </c>
      <c r="J613" s="63">
        <v>23596000</v>
      </c>
      <c r="K613" s="118">
        <v>5.4100000000000002E-2</v>
      </c>
      <c r="L613" s="119">
        <f t="shared" si="19"/>
        <v>24873000</v>
      </c>
      <c r="M613" s="106"/>
      <c r="N613" s="222"/>
      <c r="O613" s="63"/>
      <c r="P613" s="63"/>
      <c r="Q613" s="63"/>
      <c r="S613" s="117"/>
    </row>
    <row r="614" spans="1:20" ht="12.95" customHeight="1" x14ac:dyDescent="0.2">
      <c r="A614" s="237">
        <v>603</v>
      </c>
      <c r="B614" s="193" t="s">
        <v>618</v>
      </c>
      <c r="C614" s="193" t="s">
        <v>619</v>
      </c>
      <c r="D614" s="194" t="s">
        <v>55</v>
      </c>
      <c r="E614" s="195">
        <v>991</v>
      </c>
      <c r="F614" s="222">
        <v>5</v>
      </c>
      <c r="G614" s="196" t="s">
        <v>56</v>
      </c>
      <c r="H614" s="196" t="s">
        <v>57</v>
      </c>
      <c r="I614" s="197" t="s">
        <v>54</v>
      </c>
      <c r="J614" s="63">
        <v>23810000</v>
      </c>
      <c r="K614" s="118">
        <v>5.4100000000000002E-2</v>
      </c>
      <c r="L614" s="119">
        <f t="shared" si="19"/>
        <v>25098000</v>
      </c>
      <c r="M614" s="106"/>
      <c r="N614" s="222"/>
      <c r="O614" s="63"/>
      <c r="P614" s="63"/>
      <c r="Q614" s="63"/>
      <c r="S614" s="117"/>
    </row>
    <row r="615" spans="1:20" ht="12.95" customHeight="1" x14ac:dyDescent="0.2">
      <c r="A615" s="237">
        <v>604</v>
      </c>
      <c r="B615" s="198" t="s">
        <v>618</v>
      </c>
      <c r="C615" s="198" t="s">
        <v>619</v>
      </c>
      <c r="D615" s="199" t="s">
        <v>58</v>
      </c>
      <c r="E615" s="200">
        <v>991</v>
      </c>
      <c r="F615" s="223">
        <v>5</v>
      </c>
      <c r="G615" s="201" t="s">
        <v>59</v>
      </c>
      <c r="H615" s="201" t="s">
        <v>60</v>
      </c>
      <c r="I615" s="202" t="s">
        <v>54</v>
      </c>
      <c r="J615" s="71">
        <v>23810000</v>
      </c>
      <c r="K615" s="120">
        <v>6.4100000000000004E-2</v>
      </c>
      <c r="L615" s="121">
        <f t="shared" si="19"/>
        <v>25336000</v>
      </c>
      <c r="M615" s="74"/>
      <c r="N615" s="223">
        <f>ROUND((S615/L615),0)</f>
        <v>24</v>
      </c>
      <c r="O615" s="71">
        <f>L615*N615</f>
        <v>608064000</v>
      </c>
      <c r="P615" s="71">
        <f>+(J615+(J615*$P$10))*N615</f>
        <v>602354904</v>
      </c>
      <c r="Q615" s="71">
        <f>O615-P615</f>
        <v>5709096</v>
      </c>
      <c r="R615" s="203"/>
      <c r="S615" s="117">
        <v>611448000</v>
      </c>
      <c r="T615" s="175">
        <v>24</v>
      </c>
    </row>
    <row r="616" spans="1:20" x14ac:dyDescent="0.2">
      <c r="A616" s="237">
        <v>605</v>
      </c>
      <c r="B616" s="193"/>
      <c r="C616" s="193"/>
      <c r="D616" s="194"/>
      <c r="E616" s="195"/>
      <c r="F616" s="195"/>
      <c r="G616" s="224"/>
      <c r="H616" s="224"/>
      <c r="I616" s="197"/>
      <c r="J616" s="89"/>
      <c r="K616" s="118"/>
      <c r="L616" s="119"/>
      <c r="M616" s="106"/>
      <c r="N616" s="195"/>
      <c r="O616" s="89"/>
      <c r="P616" s="89"/>
      <c r="Q616" s="89"/>
      <c r="S616" s="117"/>
    </row>
    <row r="617" spans="1:20" ht="12.95" customHeight="1" x14ac:dyDescent="0.2">
      <c r="A617" s="237">
        <v>606</v>
      </c>
      <c r="B617" s="193"/>
      <c r="C617" s="204" t="s">
        <v>189</v>
      </c>
      <c r="D617" s="194"/>
      <c r="E617" s="205"/>
      <c r="F617" s="205"/>
      <c r="G617" s="206"/>
      <c r="H617" s="206"/>
      <c r="I617" s="207"/>
      <c r="J617" s="63"/>
      <c r="K617" s="118" t="s">
        <v>211</v>
      </c>
      <c r="L617" s="119"/>
      <c r="M617" s="106"/>
      <c r="N617" s="205"/>
      <c r="O617" s="63"/>
      <c r="P617" s="63"/>
      <c r="Q617" s="63"/>
      <c r="S617" s="117"/>
    </row>
    <row r="618" spans="1:20" ht="12.95" customHeight="1" x14ac:dyDescent="0.25">
      <c r="A618" s="237">
        <v>607</v>
      </c>
      <c r="B618" s="221" t="s">
        <v>620</v>
      </c>
      <c r="C618" s="193" t="s">
        <v>621</v>
      </c>
      <c r="D618" s="194" t="s">
        <v>51</v>
      </c>
      <c r="E618" s="195">
        <v>105986</v>
      </c>
      <c r="F618" s="195">
        <v>8</v>
      </c>
      <c r="G618" s="196" t="s">
        <v>52</v>
      </c>
      <c r="H618" s="196" t="s">
        <v>53</v>
      </c>
      <c r="I618" s="197" t="s">
        <v>54</v>
      </c>
      <c r="J618" s="63">
        <v>17459000</v>
      </c>
      <c r="K618" s="118">
        <v>5.4100000000000002E-2</v>
      </c>
      <c r="L618" s="119">
        <f t="shared" ref="L618:L623" si="20">+ROUND((J618*K618)+J618,-3)</f>
        <v>18404000</v>
      </c>
      <c r="M618" s="106"/>
      <c r="N618" s="195"/>
      <c r="O618" s="63"/>
      <c r="P618" s="63"/>
      <c r="Q618" s="63"/>
      <c r="S618" s="117"/>
    </row>
    <row r="619" spans="1:20" ht="12.95" customHeight="1" x14ac:dyDescent="0.25">
      <c r="A619" s="237">
        <v>608</v>
      </c>
      <c r="B619" s="221" t="s">
        <v>620</v>
      </c>
      <c r="C619" s="193" t="s">
        <v>621</v>
      </c>
      <c r="D619" s="194" t="s">
        <v>55</v>
      </c>
      <c r="E619" s="195">
        <v>105986</v>
      </c>
      <c r="F619" s="195">
        <v>8</v>
      </c>
      <c r="G619" s="196" t="s">
        <v>56</v>
      </c>
      <c r="H619" s="196" t="s">
        <v>57</v>
      </c>
      <c r="I619" s="197" t="s">
        <v>54</v>
      </c>
      <c r="J619" s="63">
        <v>17617000</v>
      </c>
      <c r="K619" s="118">
        <v>5.4100000000000002E-2</v>
      </c>
      <c r="L619" s="119">
        <f t="shared" si="20"/>
        <v>18570000</v>
      </c>
      <c r="M619" s="106"/>
      <c r="N619" s="195"/>
      <c r="O619" s="63"/>
      <c r="P619" s="63"/>
      <c r="Q619" s="63"/>
      <c r="S619" s="117"/>
    </row>
    <row r="620" spans="1:20" ht="12.95" customHeight="1" x14ac:dyDescent="0.25">
      <c r="A620" s="237">
        <v>609</v>
      </c>
      <c r="B620" s="225" t="s">
        <v>620</v>
      </c>
      <c r="C620" s="198" t="s">
        <v>621</v>
      </c>
      <c r="D620" s="199" t="s">
        <v>58</v>
      </c>
      <c r="E620" s="200">
        <v>105986</v>
      </c>
      <c r="F620" s="200">
        <v>8</v>
      </c>
      <c r="G620" s="201" t="s">
        <v>59</v>
      </c>
      <c r="H620" s="201" t="s">
        <v>60</v>
      </c>
      <c r="I620" s="202" t="s">
        <v>54</v>
      </c>
      <c r="J620" s="71">
        <v>17617000</v>
      </c>
      <c r="K620" s="120">
        <v>6.4100000000000004E-2</v>
      </c>
      <c r="L620" s="121">
        <f t="shared" si="20"/>
        <v>18746000</v>
      </c>
      <c r="M620" s="74"/>
      <c r="N620" s="200">
        <f>ROUND((S620/L620),0)</f>
        <v>2</v>
      </c>
      <c r="O620" s="71">
        <f>L620*N620</f>
        <v>37492000</v>
      </c>
      <c r="P620" s="71">
        <f>+(J620+(J620*$P$10))*N620</f>
        <v>37140159.399999999</v>
      </c>
      <c r="Q620" s="71">
        <f>O620-P620</f>
        <v>351840.60000000149</v>
      </c>
      <c r="R620" s="203"/>
      <c r="S620" s="117">
        <v>28290000</v>
      </c>
      <c r="T620" s="175">
        <v>2</v>
      </c>
    </row>
    <row r="621" spans="1:20" ht="12.95" customHeight="1" x14ac:dyDescent="0.2">
      <c r="A621" s="237">
        <v>610</v>
      </c>
      <c r="B621" s="193" t="s">
        <v>622</v>
      </c>
      <c r="C621" s="193" t="s">
        <v>623</v>
      </c>
      <c r="D621" s="194" t="s">
        <v>51</v>
      </c>
      <c r="E621" s="195">
        <v>53582</v>
      </c>
      <c r="F621" s="195">
        <v>4</v>
      </c>
      <c r="G621" s="196" t="s">
        <v>52</v>
      </c>
      <c r="H621" s="196" t="s">
        <v>53</v>
      </c>
      <c r="I621" s="197" t="s">
        <v>54</v>
      </c>
      <c r="J621" s="63">
        <v>16317000</v>
      </c>
      <c r="K621" s="118">
        <v>5.4100000000000002E-2</v>
      </c>
      <c r="L621" s="119">
        <f t="shared" si="20"/>
        <v>17200000</v>
      </c>
      <c r="M621" s="106"/>
      <c r="N621" s="195"/>
      <c r="O621" s="63"/>
      <c r="P621" s="63"/>
      <c r="Q621" s="63"/>
      <c r="S621" s="117"/>
    </row>
    <row r="622" spans="1:20" ht="12.95" customHeight="1" x14ac:dyDescent="0.2">
      <c r="A622" s="237">
        <v>611</v>
      </c>
      <c r="B622" s="193" t="s">
        <v>622</v>
      </c>
      <c r="C622" s="193" t="s">
        <v>623</v>
      </c>
      <c r="D622" s="194" t="s">
        <v>55</v>
      </c>
      <c r="E622" s="195">
        <v>53582</v>
      </c>
      <c r="F622" s="195">
        <v>4</v>
      </c>
      <c r="G622" s="196" t="s">
        <v>56</v>
      </c>
      <c r="H622" s="196" t="s">
        <v>57</v>
      </c>
      <c r="I622" s="197" t="s">
        <v>54</v>
      </c>
      <c r="J622" s="63">
        <v>16464000</v>
      </c>
      <c r="K622" s="118">
        <v>5.4100000000000002E-2</v>
      </c>
      <c r="L622" s="119">
        <f t="shared" si="20"/>
        <v>17355000</v>
      </c>
      <c r="M622" s="106"/>
      <c r="N622" s="195"/>
      <c r="O622" s="63"/>
      <c r="P622" s="63"/>
      <c r="Q622" s="63"/>
      <c r="S622" s="117"/>
    </row>
    <row r="623" spans="1:20" ht="12.95" customHeight="1" x14ac:dyDescent="0.2">
      <c r="A623" s="237">
        <v>612</v>
      </c>
      <c r="B623" s="198" t="s">
        <v>622</v>
      </c>
      <c r="C623" s="198" t="s">
        <v>623</v>
      </c>
      <c r="D623" s="199" t="s">
        <v>58</v>
      </c>
      <c r="E623" s="200">
        <v>53582</v>
      </c>
      <c r="F623" s="200">
        <v>4</v>
      </c>
      <c r="G623" s="201" t="s">
        <v>59</v>
      </c>
      <c r="H623" s="201" t="s">
        <v>60</v>
      </c>
      <c r="I623" s="202" t="s">
        <v>54</v>
      </c>
      <c r="J623" s="71">
        <v>16464000</v>
      </c>
      <c r="K623" s="120">
        <v>6.4100000000000004E-2</v>
      </c>
      <c r="L623" s="121">
        <f t="shared" si="20"/>
        <v>17519000</v>
      </c>
      <c r="M623" s="74"/>
      <c r="N623" s="200">
        <f>ROUND((S623/L623),0)</f>
        <v>22</v>
      </c>
      <c r="O623" s="71">
        <f>L623*N623</f>
        <v>385418000</v>
      </c>
      <c r="P623" s="71">
        <f>+(J623+(J623*$P$10))*N623</f>
        <v>381803452.79999995</v>
      </c>
      <c r="Q623" s="71">
        <f>O623-P623</f>
        <v>3614547.2000000477</v>
      </c>
      <c r="R623" s="203"/>
      <c r="S623" s="117">
        <v>384926696</v>
      </c>
      <c r="T623" s="175">
        <v>25</v>
      </c>
    </row>
    <row r="624" spans="1:20" ht="12.95" customHeight="1" x14ac:dyDescent="0.2">
      <c r="A624" s="237">
        <v>613</v>
      </c>
      <c r="B624" s="193"/>
      <c r="C624" s="193"/>
      <c r="D624" s="194"/>
      <c r="E624" s="195"/>
      <c r="F624" s="195"/>
      <c r="G624" s="196"/>
      <c r="H624" s="196"/>
      <c r="I624" s="197"/>
      <c r="J624" s="63"/>
      <c r="K624" s="115"/>
      <c r="L624" s="119"/>
      <c r="M624" s="106"/>
      <c r="N624" s="195"/>
      <c r="O624" s="63"/>
      <c r="P624" s="63"/>
      <c r="Q624" s="63"/>
      <c r="S624" s="117"/>
    </row>
    <row r="625" spans="1:20" ht="12.95" customHeight="1" x14ac:dyDescent="0.2">
      <c r="A625" s="237">
        <v>614</v>
      </c>
      <c r="B625" s="193"/>
      <c r="C625" s="204" t="s">
        <v>191</v>
      </c>
      <c r="D625" s="194"/>
      <c r="E625" s="205"/>
      <c r="F625" s="205"/>
      <c r="G625" s="191"/>
      <c r="H625" s="206"/>
      <c r="I625" s="207"/>
      <c r="J625" s="63"/>
      <c r="K625" s="115" t="s">
        <v>211</v>
      </c>
      <c r="L625" s="119"/>
      <c r="M625" s="106"/>
      <c r="N625" s="205"/>
      <c r="O625" s="63"/>
      <c r="P625" s="63"/>
      <c r="Q625" s="63"/>
      <c r="S625" s="117"/>
    </row>
    <row r="626" spans="1:20" ht="12.95" customHeight="1" x14ac:dyDescent="0.2">
      <c r="A626" s="237">
        <v>615</v>
      </c>
      <c r="B626" s="193" t="s">
        <v>624</v>
      </c>
      <c r="C626" s="193" t="s">
        <v>625</v>
      </c>
      <c r="D626" s="194" t="s">
        <v>51</v>
      </c>
      <c r="E626" s="195">
        <v>1038</v>
      </c>
      <c r="F626" s="195">
        <v>6</v>
      </c>
      <c r="G626" s="196" t="s">
        <v>52</v>
      </c>
      <c r="H626" s="196" t="s">
        <v>53</v>
      </c>
      <c r="I626" s="197" t="s">
        <v>54</v>
      </c>
      <c r="J626" s="63">
        <v>10812000</v>
      </c>
      <c r="K626" s="118">
        <v>5.4100000000000002E-2</v>
      </c>
      <c r="L626" s="119">
        <f t="shared" ref="L626:L631" si="21">+ROUND((J626*K626)+J626,-3)</f>
        <v>11397000</v>
      </c>
      <c r="M626" s="106"/>
      <c r="N626" s="195"/>
      <c r="O626" s="63"/>
      <c r="P626" s="63"/>
      <c r="Q626" s="63"/>
      <c r="S626" s="117"/>
    </row>
    <row r="627" spans="1:20" ht="12.95" customHeight="1" x14ac:dyDescent="0.2">
      <c r="A627" s="237">
        <v>616</v>
      </c>
      <c r="B627" s="193" t="s">
        <v>624</v>
      </c>
      <c r="C627" s="193" t="s">
        <v>625</v>
      </c>
      <c r="D627" s="194" t="s">
        <v>55</v>
      </c>
      <c r="E627" s="195">
        <v>1038</v>
      </c>
      <c r="F627" s="195">
        <v>6</v>
      </c>
      <c r="G627" s="196" t="s">
        <v>56</v>
      </c>
      <c r="H627" s="196" t="s">
        <v>57</v>
      </c>
      <c r="I627" s="197" t="s">
        <v>54</v>
      </c>
      <c r="J627" s="63">
        <v>10909000</v>
      </c>
      <c r="K627" s="118">
        <v>5.4100000000000002E-2</v>
      </c>
      <c r="L627" s="119">
        <f t="shared" si="21"/>
        <v>11499000</v>
      </c>
      <c r="M627" s="106"/>
      <c r="N627" s="195"/>
      <c r="O627" s="63"/>
      <c r="P627" s="63"/>
      <c r="Q627" s="63"/>
      <c r="S627" s="117"/>
    </row>
    <row r="628" spans="1:20" ht="12.95" customHeight="1" x14ac:dyDescent="0.2">
      <c r="A628" s="237">
        <v>617</v>
      </c>
      <c r="B628" s="198" t="s">
        <v>624</v>
      </c>
      <c r="C628" s="198" t="s">
        <v>625</v>
      </c>
      <c r="D628" s="199" t="s">
        <v>58</v>
      </c>
      <c r="E628" s="200">
        <v>1038</v>
      </c>
      <c r="F628" s="200">
        <v>6</v>
      </c>
      <c r="G628" s="201" t="s">
        <v>59</v>
      </c>
      <c r="H628" s="201" t="s">
        <v>60</v>
      </c>
      <c r="I628" s="202" t="s">
        <v>54</v>
      </c>
      <c r="J628" s="71">
        <v>10909000</v>
      </c>
      <c r="K628" s="120">
        <v>6.4100000000000004E-2</v>
      </c>
      <c r="L628" s="121">
        <f t="shared" si="21"/>
        <v>11608000</v>
      </c>
      <c r="M628" s="74"/>
      <c r="N628" s="200">
        <f>ROUND((S628/L628),0)</f>
        <v>5</v>
      </c>
      <c r="O628" s="71">
        <f>L628*N628</f>
        <v>58040000</v>
      </c>
      <c r="P628" s="71">
        <f>+(J628+(J628*$P$10))*N628</f>
        <v>57495884.5</v>
      </c>
      <c r="Q628" s="71">
        <f>O628-P628</f>
        <v>544115.5</v>
      </c>
      <c r="R628" s="203"/>
      <c r="S628" s="117">
        <v>57845000</v>
      </c>
      <c r="T628" s="175">
        <v>5</v>
      </c>
    </row>
    <row r="629" spans="1:20" ht="12.95" customHeight="1" x14ac:dyDescent="0.2">
      <c r="A629" s="237">
        <v>618</v>
      </c>
      <c r="B629" s="193" t="s">
        <v>626</v>
      </c>
      <c r="C629" s="193" t="s">
        <v>627</v>
      </c>
      <c r="D629" s="194" t="s">
        <v>51</v>
      </c>
      <c r="E629" s="195">
        <v>1030</v>
      </c>
      <c r="F629" s="195">
        <v>4</v>
      </c>
      <c r="G629" s="196" t="s">
        <v>52</v>
      </c>
      <c r="H629" s="196" t="s">
        <v>53</v>
      </c>
      <c r="I629" s="197" t="s">
        <v>54</v>
      </c>
      <c r="J629" s="63">
        <v>9926000</v>
      </c>
      <c r="K629" s="118">
        <v>5.4100000000000002E-2</v>
      </c>
      <c r="L629" s="119">
        <f t="shared" si="21"/>
        <v>10463000</v>
      </c>
      <c r="M629" s="106"/>
      <c r="N629" s="195"/>
      <c r="O629" s="63"/>
      <c r="P629" s="63"/>
      <c r="Q629" s="63"/>
      <c r="S629" s="117"/>
    </row>
    <row r="630" spans="1:20" ht="12.95" customHeight="1" x14ac:dyDescent="0.2">
      <c r="A630" s="237">
        <v>619</v>
      </c>
      <c r="B630" s="193" t="s">
        <v>626</v>
      </c>
      <c r="C630" s="193" t="s">
        <v>627</v>
      </c>
      <c r="D630" s="194" t="s">
        <v>55</v>
      </c>
      <c r="E630" s="195">
        <v>1030</v>
      </c>
      <c r="F630" s="195">
        <v>4</v>
      </c>
      <c r="G630" s="196" t="s">
        <v>56</v>
      </c>
      <c r="H630" s="196" t="s">
        <v>57</v>
      </c>
      <c r="I630" s="197" t="s">
        <v>54</v>
      </c>
      <c r="J630" s="63">
        <v>10015000</v>
      </c>
      <c r="K630" s="118">
        <v>5.4100000000000002E-2</v>
      </c>
      <c r="L630" s="119">
        <f t="shared" si="21"/>
        <v>10557000</v>
      </c>
      <c r="M630" s="106"/>
      <c r="N630" s="195"/>
      <c r="O630" s="63"/>
      <c r="P630" s="63"/>
      <c r="Q630" s="63"/>
      <c r="S630" s="117"/>
    </row>
    <row r="631" spans="1:20" ht="12.95" customHeight="1" x14ac:dyDescent="0.2">
      <c r="A631" s="237">
        <v>620</v>
      </c>
      <c r="B631" s="198" t="s">
        <v>626</v>
      </c>
      <c r="C631" s="198" t="s">
        <v>627</v>
      </c>
      <c r="D631" s="199" t="s">
        <v>58</v>
      </c>
      <c r="E631" s="200">
        <v>1030</v>
      </c>
      <c r="F631" s="200">
        <v>4</v>
      </c>
      <c r="G631" s="201" t="s">
        <v>59</v>
      </c>
      <c r="H631" s="201" t="s">
        <v>60</v>
      </c>
      <c r="I631" s="202" t="s">
        <v>54</v>
      </c>
      <c r="J631" s="71">
        <v>10015000</v>
      </c>
      <c r="K631" s="120">
        <v>6.4100000000000004E-2</v>
      </c>
      <c r="L631" s="121">
        <f t="shared" si="21"/>
        <v>10657000</v>
      </c>
      <c r="M631" s="74"/>
      <c r="N631" s="200">
        <f>ROUND((S631/L631),0)</f>
        <v>4</v>
      </c>
      <c r="O631" s="71">
        <f>L631*N631</f>
        <v>42628000</v>
      </c>
      <c r="P631" s="71">
        <f>+(J631+(J631*$P$10))*N631</f>
        <v>42227246</v>
      </c>
      <c r="Q631" s="71">
        <f>O631-P631</f>
        <v>400754</v>
      </c>
      <c r="R631" s="203"/>
      <c r="S631" s="117">
        <v>42484000</v>
      </c>
      <c r="T631" s="175">
        <v>4</v>
      </c>
    </row>
    <row r="632" spans="1:20" x14ac:dyDescent="0.2">
      <c r="O632" s="203"/>
      <c r="P632" s="203"/>
      <c r="Q632" s="203"/>
      <c r="R632" s="203"/>
    </row>
    <row r="633" spans="1:20" ht="33.75" x14ac:dyDescent="0.2">
      <c r="N633" s="227" t="s">
        <v>199</v>
      </c>
      <c r="O633" s="227" t="s">
        <v>200</v>
      </c>
      <c r="P633" s="227" t="s">
        <v>201</v>
      </c>
      <c r="Q633" s="227" t="s">
        <v>202</v>
      </c>
      <c r="R633" s="203"/>
      <c r="S633" s="227" t="s">
        <v>203</v>
      </c>
      <c r="T633" s="227" t="s">
        <v>204</v>
      </c>
    </row>
    <row r="634" spans="1:20" s="228" customFormat="1" x14ac:dyDescent="0.2">
      <c r="A634" s="239"/>
      <c r="E634" s="229"/>
      <c r="F634" s="229"/>
      <c r="I634" s="230"/>
      <c r="J634" s="124"/>
      <c r="K634" s="125"/>
      <c r="L634" s="124"/>
      <c r="M634" s="124"/>
      <c r="N634" s="231">
        <f>SUBTOTAL(9,N12:N631)</f>
        <v>2238</v>
      </c>
      <c r="O634" s="126">
        <f>SUBTOTAL(9,O12:O631)</f>
        <v>36974362000</v>
      </c>
      <c r="P634" s="126">
        <f>SUBTOTAL(9,P12:P631)</f>
        <v>36626973977.300011</v>
      </c>
      <c r="Q634" s="126">
        <f>SUBTOTAL(9,Q12:Q631)</f>
        <v>347388022.69999981</v>
      </c>
      <c r="S634" s="126">
        <f>SUBTOTAL(9,S12:S631)</f>
        <v>37044548910.39592</v>
      </c>
      <c r="T634" s="232">
        <f>SUBTOTAL(9,T12:T631)</f>
        <v>2337</v>
      </c>
    </row>
    <row r="635" spans="1:20" x14ac:dyDescent="0.2">
      <c r="S635" s="233"/>
      <c r="T635" s="233"/>
    </row>
    <row r="636" spans="1:20" x14ac:dyDescent="0.2">
      <c r="Q636" s="127"/>
      <c r="S636" s="234" t="s">
        <v>205</v>
      </c>
      <c r="T636" s="235">
        <f>+S634-O634</f>
        <v>70186910.3959198</v>
      </c>
    </row>
    <row r="637" spans="1:20" x14ac:dyDescent="0.2">
      <c r="S637" s="234" t="s">
        <v>206</v>
      </c>
      <c r="T637" s="228">
        <f>+T634-N634</f>
        <v>99</v>
      </c>
    </row>
    <row r="640" spans="1:20" x14ac:dyDescent="0.2">
      <c r="J640" s="128"/>
      <c r="K640" s="129"/>
      <c r="L640" s="128"/>
      <c r="M640" s="128"/>
    </row>
  </sheetData>
  <sheetProtection password="B0CC" sheet="1" formatCells="0" formatColumns="0" formatRows="0" insertColumns="0" insertRows="0" insertHyperlinks="0" deleteColumns="0" deleteRows="0" sort="0" pivotTables="0"/>
  <mergeCells count="2">
    <mergeCell ref="G8:H10"/>
    <mergeCell ref="N8:Q8"/>
  </mergeCells>
  <hyperlinks>
    <hyperlink ref="A2" location="Contenido!A1" display="Volver al menú" xr:uid="{F1DDE0F3-A9F4-4C7F-BE9C-DFEB993CD63F}"/>
  </hyperlinks>
  <pageMargins left="0" right="0" top="0.59055118110236227" bottom="0.59055118110236227" header="0" footer="0"/>
  <pageSetup paperSize="5" scale="6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04E3-7ED6-47D0-A602-8287E1B8ACD4}">
  <dimension ref="A2:G56"/>
  <sheetViews>
    <sheetView workbookViewId="0">
      <selection activeCell="A34" sqref="A34"/>
    </sheetView>
  </sheetViews>
  <sheetFormatPr baseColWidth="10" defaultColWidth="11.42578125" defaultRowHeight="12.75" x14ac:dyDescent="0.2"/>
  <cols>
    <col min="1" max="1" width="11.42578125" style="2"/>
    <col min="2" max="2" width="60.85546875" style="2" customWidth="1"/>
    <col min="3" max="3" width="14.140625" style="25" customWidth="1"/>
    <col min="4" max="4" width="11.85546875" style="25" bestFit="1" customWidth="1"/>
    <col min="5" max="5" width="12.7109375" style="25" customWidth="1"/>
    <col min="6" max="16384" width="11.42578125" style="2"/>
  </cols>
  <sheetData>
    <row r="2" spans="1:5" ht="15" x14ac:dyDescent="0.25">
      <c r="A2" s="6" t="s">
        <v>7</v>
      </c>
    </row>
    <row r="3" spans="1:5" ht="26.25" x14ac:dyDescent="0.4">
      <c r="A3" s="6"/>
      <c r="B3" s="264" t="s">
        <v>628</v>
      </c>
      <c r="C3" s="264"/>
      <c r="D3" s="264"/>
      <c r="E3" s="264"/>
    </row>
    <row r="4" spans="1:5" ht="18.75" x14ac:dyDescent="0.3">
      <c r="A4" s="6"/>
      <c r="B4" s="265" t="s">
        <v>6</v>
      </c>
      <c r="C4" s="265"/>
      <c r="D4" s="265"/>
      <c r="E4" s="265"/>
    </row>
    <row r="7" spans="1:5" ht="13.5" thickBot="1" x14ac:dyDescent="0.25"/>
    <row r="8" spans="1:5" s="130" customFormat="1" x14ac:dyDescent="0.2">
      <c r="B8" s="131" t="s">
        <v>629</v>
      </c>
      <c r="C8" s="132" t="s">
        <v>630</v>
      </c>
      <c r="D8" s="132" t="s">
        <v>631</v>
      </c>
      <c r="E8" s="133" t="s">
        <v>632</v>
      </c>
    </row>
    <row r="9" spans="1:5" s="130" customFormat="1" x14ac:dyDescent="0.2">
      <c r="B9" s="134" t="s">
        <v>633</v>
      </c>
      <c r="C9" s="135">
        <v>122000</v>
      </c>
      <c r="D9" s="136">
        <v>6.4100000000000004E-2</v>
      </c>
      <c r="E9" s="137">
        <f t="shared" ref="E9:E19" si="0">+ROUND((C9*D9)+C9,-3)</f>
        <v>130000</v>
      </c>
    </row>
    <row r="10" spans="1:5" s="130" customFormat="1" x14ac:dyDescent="0.2">
      <c r="B10" s="134" t="s">
        <v>634</v>
      </c>
      <c r="C10" s="135">
        <v>45000</v>
      </c>
      <c r="D10" s="136">
        <v>6.4100000000000004E-2</v>
      </c>
      <c r="E10" s="137">
        <f t="shared" si="0"/>
        <v>48000</v>
      </c>
    </row>
    <row r="11" spans="1:5" s="130" customFormat="1" x14ac:dyDescent="0.2">
      <c r="B11" s="138" t="s">
        <v>635</v>
      </c>
      <c r="C11" s="135">
        <v>93000</v>
      </c>
      <c r="D11" s="136">
        <v>6.4100000000000004E-2</v>
      </c>
      <c r="E11" s="137">
        <f t="shared" si="0"/>
        <v>99000</v>
      </c>
    </row>
    <row r="12" spans="1:5" s="130" customFormat="1" x14ac:dyDescent="0.2">
      <c r="B12" s="138" t="s">
        <v>636</v>
      </c>
      <c r="C12" s="135">
        <v>47000</v>
      </c>
      <c r="D12" s="136">
        <v>6.4100000000000004E-2</v>
      </c>
      <c r="E12" s="137">
        <f t="shared" si="0"/>
        <v>50000</v>
      </c>
    </row>
    <row r="13" spans="1:5" s="130" customFormat="1" x14ac:dyDescent="0.2">
      <c r="B13" s="138" t="s">
        <v>637</v>
      </c>
      <c r="C13" s="135">
        <v>188000</v>
      </c>
      <c r="D13" s="136">
        <v>6.4100000000000004E-2</v>
      </c>
      <c r="E13" s="137">
        <f t="shared" si="0"/>
        <v>200000</v>
      </c>
    </row>
    <row r="14" spans="1:5" s="130" customFormat="1" x14ac:dyDescent="0.2">
      <c r="B14" s="138" t="s">
        <v>638</v>
      </c>
      <c r="C14" s="135">
        <v>547000</v>
      </c>
      <c r="D14" s="136">
        <v>6.4100000000000004E-2</v>
      </c>
      <c r="E14" s="137">
        <f t="shared" si="0"/>
        <v>582000</v>
      </c>
    </row>
    <row r="15" spans="1:5" s="130" customFormat="1" ht="25.5" x14ac:dyDescent="0.2">
      <c r="B15" s="138" t="s">
        <v>639</v>
      </c>
      <c r="C15" s="135">
        <v>178000</v>
      </c>
      <c r="D15" s="136">
        <v>6.4100000000000004E-2</v>
      </c>
      <c r="E15" s="137">
        <f t="shared" si="0"/>
        <v>189000</v>
      </c>
    </row>
    <row r="16" spans="1:5" s="130" customFormat="1" x14ac:dyDescent="0.2">
      <c r="B16" s="138" t="s">
        <v>640</v>
      </c>
      <c r="C16" s="135">
        <v>66000</v>
      </c>
      <c r="D16" s="136">
        <v>6.4100000000000004E-2</v>
      </c>
      <c r="E16" s="137">
        <f t="shared" si="0"/>
        <v>70000</v>
      </c>
    </row>
    <row r="17" spans="2:7" s="130" customFormat="1" x14ac:dyDescent="0.2">
      <c r="B17" s="138" t="s">
        <v>641</v>
      </c>
      <c r="C17" s="135">
        <v>765000</v>
      </c>
      <c r="D17" s="136">
        <v>6.4100000000000004E-2</v>
      </c>
      <c r="E17" s="137">
        <f t="shared" si="0"/>
        <v>814000</v>
      </c>
      <c r="G17" s="139"/>
    </row>
    <row r="18" spans="2:7" s="130" customFormat="1" x14ac:dyDescent="0.2">
      <c r="B18" s="138" t="s">
        <v>642</v>
      </c>
      <c r="C18" s="135">
        <v>236000</v>
      </c>
      <c r="D18" s="136">
        <v>6.4100000000000004E-2</v>
      </c>
      <c r="E18" s="137">
        <f t="shared" si="0"/>
        <v>251000</v>
      </c>
    </row>
    <row r="19" spans="2:7" s="130" customFormat="1" ht="13.5" thickBot="1" x14ac:dyDescent="0.25">
      <c r="B19" s="140" t="s">
        <v>643</v>
      </c>
      <c r="C19" s="141">
        <v>74000</v>
      </c>
      <c r="D19" s="142">
        <v>6.4100000000000004E-2</v>
      </c>
      <c r="E19" s="143">
        <f t="shared" si="0"/>
        <v>79000</v>
      </c>
    </row>
    <row r="20" spans="2:7" s="130" customFormat="1" x14ac:dyDescent="0.2">
      <c r="C20" s="144"/>
      <c r="D20" s="144"/>
      <c r="E20" s="144"/>
    </row>
    <row r="21" spans="2:7" s="130" customFormat="1" x14ac:dyDescent="0.2">
      <c r="C21" s="144"/>
      <c r="D21" s="144"/>
      <c r="E21" s="144"/>
    </row>
    <row r="22" spans="2:7" s="130" customFormat="1" x14ac:dyDescent="0.2">
      <c r="B22" s="145" t="s">
        <v>644</v>
      </c>
      <c r="C22" s="144"/>
      <c r="D22" s="144"/>
      <c r="E22" s="144"/>
    </row>
    <row r="23" spans="2:7" s="130" customFormat="1" x14ac:dyDescent="0.2">
      <c r="C23" s="144"/>
      <c r="D23" s="144"/>
      <c r="E23" s="144"/>
    </row>
    <row r="24" spans="2:7" s="130" customFormat="1" ht="13.5" thickBot="1" x14ac:dyDescent="0.25">
      <c r="B24" s="146" t="s">
        <v>645</v>
      </c>
      <c r="C24" s="147"/>
      <c r="D24" s="148"/>
      <c r="E24" s="149"/>
    </row>
    <row r="25" spans="2:7" s="130" customFormat="1" x14ac:dyDescent="0.2">
      <c r="B25" s="131" t="s">
        <v>629</v>
      </c>
      <c r="C25" s="132" t="s">
        <v>630</v>
      </c>
      <c r="D25" s="132" t="s">
        <v>631</v>
      </c>
      <c r="E25" s="133" t="s">
        <v>632</v>
      </c>
    </row>
    <row r="26" spans="2:7" s="130" customFormat="1" x14ac:dyDescent="0.2">
      <c r="B26" s="134" t="s">
        <v>646</v>
      </c>
      <c r="C26" s="135">
        <v>514000</v>
      </c>
      <c r="D26" s="136">
        <v>6.4100000000000004E-2</v>
      </c>
      <c r="E26" s="137">
        <f>+ROUND((C26*D26)+C26,-3)</f>
        <v>547000</v>
      </c>
    </row>
    <row r="27" spans="2:7" s="130" customFormat="1" x14ac:dyDescent="0.2">
      <c r="B27" s="134" t="s">
        <v>647</v>
      </c>
      <c r="C27" s="135">
        <v>312000</v>
      </c>
      <c r="D27" s="136">
        <v>6.4100000000000004E-2</v>
      </c>
      <c r="E27" s="137">
        <f>+ROUND((C27*D27)+C27,-3)</f>
        <v>332000</v>
      </c>
    </row>
    <row r="28" spans="2:7" s="130" customFormat="1" x14ac:dyDescent="0.2"/>
    <row r="29" spans="2:7" s="130" customFormat="1" ht="13.5" thickBot="1" x14ac:dyDescent="0.25">
      <c r="B29" s="146" t="s">
        <v>648</v>
      </c>
      <c r="C29" s="147"/>
      <c r="D29" s="148"/>
      <c r="E29" s="149"/>
    </row>
    <row r="30" spans="2:7" s="130" customFormat="1" x14ac:dyDescent="0.2">
      <c r="B30" s="131" t="s">
        <v>629</v>
      </c>
      <c r="C30" s="132" t="s">
        <v>630</v>
      </c>
      <c r="D30" s="132" t="s">
        <v>631</v>
      </c>
      <c r="E30" s="133" t="s">
        <v>632</v>
      </c>
    </row>
    <row r="31" spans="2:7" s="130" customFormat="1" ht="25.5" x14ac:dyDescent="0.2">
      <c r="B31" s="138" t="s">
        <v>649</v>
      </c>
      <c r="C31" s="150">
        <v>1100000</v>
      </c>
      <c r="D31" s="151">
        <v>6.4100000000000004E-2</v>
      </c>
      <c r="E31" s="137">
        <f>+ROUND((C31*D31)+C31,-3)</f>
        <v>1171000</v>
      </c>
    </row>
    <row r="32" spans="2:7" s="130" customFormat="1" x14ac:dyDescent="0.2">
      <c r="B32" s="152"/>
      <c r="C32" s="147"/>
      <c r="D32" s="148"/>
      <c r="E32" s="149"/>
    </row>
    <row r="33" spans="2:5" s="130" customFormat="1" ht="13.5" thickBot="1" x14ac:dyDescent="0.25">
      <c r="B33" s="146" t="s">
        <v>650</v>
      </c>
      <c r="C33" s="147"/>
      <c r="D33" s="148"/>
      <c r="E33" s="149"/>
    </row>
    <row r="34" spans="2:5" s="130" customFormat="1" x14ac:dyDescent="0.2">
      <c r="B34" s="131" t="s">
        <v>629</v>
      </c>
      <c r="C34" s="132" t="s">
        <v>630</v>
      </c>
      <c r="D34" s="132" t="s">
        <v>631</v>
      </c>
      <c r="E34" s="133" t="s">
        <v>632</v>
      </c>
    </row>
    <row r="35" spans="2:5" s="130" customFormat="1" x14ac:dyDescent="0.2">
      <c r="B35" s="153" t="s">
        <v>651</v>
      </c>
      <c r="C35" s="135">
        <v>236000</v>
      </c>
      <c r="D35" s="136">
        <v>6.4100000000000004E-2</v>
      </c>
      <c r="E35" s="154">
        <f>+ROUND((C35*D35)+C35,-3)</f>
        <v>251000</v>
      </c>
    </row>
    <row r="36" spans="2:5" s="130" customFormat="1" x14ac:dyDescent="0.2">
      <c r="C36" s="144"/>
      <c r="D36" s="144"/>
      <c r="E36" s="144"/>
    </row>
    <row r="37" spans="2:5" s="130" customFormat="1" ht="13.5" thickBot="1" x14ac:dyDescent="0.25">
      <c r="B37" s="146" t="s">
        <v>652</v>
      </c>
      <c r="C37" s="147"/>
      <c r="D37" s="148"/>
      <c r="E37" s="149"/>
    </row>
    <row r="38" spans="2:5" s="130" customFormat="1" x14ac:dyDescent="0.2">
      <c r="B38" s="131" t="s">
        <v>629</v>
      </c>
      <c r="C38" s="132" t="s">
        <v>630</v>
      </c>
      <c r="D38" s="132" t="s">
        <v>631</v>
      </c>
      <c r="E38" s="133" t="s">
        <v>632</v>
      </c>
    </row>
    <row r="39" spans="2:5" s="130" customFormat="1" x14ac:dyDescent="0.2">
      <c r="B39" s="134" t="s">
        <v>653</v>
      </c>
      <c r="C39" s="135">
        <v>88000</v>
      </c>
      <c r="D39" s="151">
        <v>6.4100000000000004E-2</v>
      </c>
      <c r="E39" s="154">
        <f>+ROUND((C39*D39)+C39,-3)</f>
        <v>94000</v>
      </c>
    </row>
    <row r="40" spans="2:5" s="130" customFormat="1" x14ac:dyDescent="0.2">
      <c r="C40" s="144"/>
      <c r="D40" s="144"/>
      <c r="E40" s="144"/>
    </row>
    <row r="41" spans="2:5" s="130" customFormat="1" ht="13.5" thickBot="1" x14ac:dyDescent="0.25">
      <c r="B41" s="146" t="s">
        <v>654</v>
      </c>
      <c r="C41" s="147"/>
      <c r="D41" s="148"/>
      <c r="E41" s="149"/>
    </row>
    <row r="42" spans="2:5" s="130" customFormat="1" x14ac:dyDescent="0.2">
      <c r="B42" s="131" t="s">
        <v>629</v>
      </c>
      <c r="C42" s="132" t="s">
        <v>630</v>
      </c>
      <c r="D42" s="132" t="s">
        <v>631</v>
      </c>
      <c r="E42" s="133" t="s">
        <v>632</v>
      </c>
    </row>
    <row r="43" spans="2:5" s="130" customFormat="1" x14ac:dyDescent="0.2">
      <c r="B43" s="134" t="s">
        <v>655</v>
      </c>
      <c r="C43" s="135">
        <v>99000</v>
      </c>
      <c r="D43" s="151">
        <v>6.4100000000000004E-2</v>
      </c>
      <c r="E43" s="137">
        <f>+ROUND((C43*D43)+C43,-3)</f>
        <v>105000</v>
      </c>
    </row>
    <row r="44" spans="2:5" s="130" customFormat="1" x14ac:dyDescent="0.2">
      <c r="B44" s="138" t="s">
        <v>656</v>
      </c>
      <c r="C44" s="135">
        <v>236000</v>
      </c>
      <c r="D44" s="151">
        <v>6.4100000000000004E-2</v>
      </c>
      <c r="E44" s="137">
        <f>+ROUND((C44*D44)+C44,-3)</f>
        <v>251000</v>
      </c>
    </row>
    <row r="45" spans="2:5" s="130" customFormat="1" x14ac:dyDescent="0.2">
      <c r="B45" s="138" t="s">
        <v>657</v>
      </c>
      <c r="C45" s="135">
        <v>78000</v>
      </c>
      <c r="D45" s="151">
        <v>6.4100000000000004E-2</v>
      </c>
      <c r="E45" s="137">
        <f>+ROUND((C45*D45)+C45,-3)</f>
        <v>83000</v>
      </c>
    </row>
    <row r="46" spans="2:5" s="130" customFormat="1" x14ac:dyDescent="0.2">
      <c r="B46" s="138" t="s">
        <v>658</v>
      </c>
      <c r="C46" s="135">
        <v>47000</v>
      </c>
      <c r="D46" s="151">
        <v>6.4100000000000004E-2</v>
      </c>
      <c r="E46" s="137">
        <f>+ROUND((C46*D46)+C46,-3)</f>
        <v>50000</v>
      </c>
    </row>
    <row r="47" spans="2:5" s="130" customFormat="1" x14ac:dyDescent="0.2">
      <c r="B47" s="152"/>
      <c r="C47" s="155"/>
      <c r="D47" s="148"/>
      <c r="E47" s="156"/>
    </row>
    <row r="48" spans="2:5" s="130" customFormat="1" x14ac:dyDescent="0.2">
      <c r="C48" s="144"/>
      <c r="D48" s="144"/>
      <c r="E48" s="144"/>
    </row>
    <row r="49" spans="2:7" s="130" customFormat="1" ht="13.5" thickBot="1" x14ac:dyDescent="0.25">
      <c r="B49" s="146" t="s">
        <v>659</v>
      </c>
      <c r="C49" s="144"/>
      <c r="D49" s="157"/>
      <c r="E49" s="144"/>
    </row>
    <row r="50" spans="2:7" s="130" customFormat="1" ht="25.5" x14ac:dyDescent="0.2">
      <c r="B50" s="131" t="s">
        <v>660</v>
      </c>
      <c r="C50" s="158" t="s">
        <v>630</v>
      </c>
      <c r="D50" s="158" t="s">
        <v>631</v>
      </c>
      <c r="E50" s="159" t="s">
        <v>632</v>
      </c>
    </row>
    <row r="51" spans="2:7" s="130" customFormat="1" x14ac:dyDescent="0.2">
      <c r="B51" s="153" t="s">
        <v>661</v>
      </c>
      <c r="C51" s="150">
        <v>445000</v>
      </c>
      <c r="D51" s="151">
        <v>6.4100000000000004E-2</v>
      </c>
      <c r="E51" s="154">
        <f>+ROUND((C51*D51)+C51,-3)</f>
        <v>474000</v>
      </c>
    </row>
    <row r="52" spans="2:7" s="130" customFormat="1" x14ac:dyDescent="0.2">
      <c r="B52" s="153" t="s">
        <v>637</v>
      </c>
      <c r="C52" s="135">
        <v>117000</v>
      </c>
      <c r="D52" s="151">
        <v>6.4100000000000004E-2</v>
      </c>
      <c r="E52" s="154">
        <f>+ROUND((C52*D52)+C52,-3)</f>
        <v>124000</v>
      </c>
    </row>
    <row r="53" spans="2:7" s="130" customFormat="1" x14ac:dyDescent="0.2">
      <c r="C53" s="144"/>
      <c r="D53" s="144"/>
      <c r="E53" s="144"/>
    </row>
    <row r="54" spans="2:7" s="130" customFormat="1" ht="13.5" thickBot="1" x14ac:dyDescent="0.25">
      <c r="B54" s="146" t="s">
        <v>662</v>
      </c>
      <c r="C54" s="147"/>
      <c r="D54" s="148"/>
      <c r="E54" s="149"/>
    </row>
    <row r="55" spans="2:7" s="130" customFormat="1" x14ac:dyDescent="0.2">
      <c r="B55" s="160" t="s">
        <v>629</v>
      </c>
      <c r="C55" s="161" t="s">
        <v>630</v>
      </c>
      <c r="D55" s="161" t="s">
        <v>631</v>
      </c>
      <c r="E55" s="162" t="s">
        <v>630</v>
      </c>
    </row>
    <row r="56" spans="2:7" s="130" customFormat="1" x14ac:dyDescent="0.2">
      <c r="B56" s="134" t="s">
        <v>663</v>
      </c>
      <c r="C56" s="135">
        <v>32000</v>
      </c>
      <c r="D56" s="151">
        <v>6.4100000000000004E-2</v>
      </c>
      <c r="E56" s="154">
        <f>+ROUND((C56*D56)+C56,-3)</f>
        <v>34000</v>
      </c>
      <c r="G56" s="139"/>
    </row>
  </sheetData>
  <sheetProtection password="B0CC" sheet="1" formatCells="0" formatColumns="0" formatRows="0" insertColumns="0" insertRows="0" insertHyperlinks="0" deleteColumns="0" deleteRows="0" sort="0" autoFilter="0" pivotTables="0"/>
  <mergeCells count="2">
    <mergeCell ref="B3:E3"/>
    <mergeCell ref="B4:E4"/>
  </mergeCells>
  <hyperlinks>
    <hyperlink ref="A2" location="Contenido!A1" display="Volver al menú" xr:uid="{9E48A433-4606-4324-A62A-FE0BB09BE49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23d44a2-51b0-482f-af31-1e8898b1ce90" xsi:nil="true"/>
    <lcf76f155ced4ddcb4097134ff3c332f xmlns="aea7a327-8caf-4af8-9538-fb328a57545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99456368785754BADEA9CFBDE99EE13" ma:contentTypeVersion="19" ma:contentTypeDescription="Crear nuevo documento." ma:contentTypeScope="" ma:versionID="769aca8ae769801f1e5c9378b05258de">
  <xsd:schema xmlns:xsd="http://www.w3.org/2001/XMLSchema" xmlns:xs="http://www.w3.org/2001/XMLSchema" xmlns:p="http://schemas.microsoft.com/office/2006/metadata/properties" xmlns:ns2="d91cec14-1a71-4ce9-89da-497bb67cbb7c" xmlns:ns3="aea7a327-8caf-4af8-9538-fb328a57545b" xmlns:ns4="723d44a2-51b0-482f-af31-1e8898b1ce90" targetNamespace="http://schemas.microsoft.com/office/2006/metadata/properties" ma:root="true" ma:fieldsID="ea1c33a15889e10ef2c8815169649f6c" ns2:_="" ns3:_="" ns4:_="">
    <xsd:import namespace="d91cec14-1a71-4ce9-89da-497bb67cbb7c"/>
    <xsd:import namespace="aea7a327-8caf-4af8-9538-fb328a57545b"/>
    <xsd:import namespace="723d44a2-51b0-482f-af31-1e8898b1ce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cec14-1a71-4ce9-89da-497bb67cbb7c"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a7a327-8caf-4af8-9538-fb328a57545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d068974-5b92-4f84-9f7a-5b28e50c742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3d44a2-51b0-482f-af31-1e8898b1ce9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7c09bd2-8d73-4197-98b7-deb45bfacb59}" ma:internalName="TaxCatchAll" ma:showField="CatchAllData" ma:web="723d44a2-51b0-482f-af31-1e8898b1ce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33A00D-DF91-48FF-9008-E654BD19A836}">
  <ds:schemaRefs>
    <ds:schemaRef ds:uri="http://schemas.microsoft.com/office/2006/metadata/properties"/>
    <ds:schemaRef ds:uri="http://schemas.microsoft.com/office/infopath/2007/PartnerControls"/>
    <ds:schemaRef ds:uri="723d44a2-51b0-482f-af31-1e8898b1ce90"/>
    <ds:schemaRef ds:uri="aea7a327-8caf-4af8-9538-fb328a57545b"/>
  </ds:schemaRefs>
</ds:datastoreItem>
</file>

<file path=customXml/itemProps2.xml><?xml version="1.0" encoding="utf-8"?>
<ds:datastoreItem xmlns:ds="http://schemas.openxmlformats.org/officeDocument/2006/customXml" ds:itemID="{12D01282-A398-4CA2-AE9F-9AD65C7A0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cec14-1a71-4ce9-89da-497bb67cbb7c"/>
    <ds:schemaRef ds:uri="aea7a327-8caf-4af8-9538-fb328a57545b"/>
    <ds:schemaRef ds:uri="723d44a2-51b0-482f-af31-1e8898b1ce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ADDEFB-D88E-4980-9D48-E534DC90E3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Contenido</vt:lpstr>
      <vt:lpstr>Valor de los proyectos 2025</vt:lpstr>
      <vt:lpstr>Valoresmatriculaspreg2024_2025</vt:lpstr>
      <vt:lpstr>Valoresmatriculaspos2024_2025</vt:lpstr>
      <vt:lpstr>OtrosConceptos 2024_2025</vt:lpstr>
      <vt:lpstr>Valoresmatriculaspreg2024_2025!Área_de_impresión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Carolina Guarnizo Sánchez</dc:creator>
  <cp:keywords/>
  <dc:description/>
  <cp:lastModifiedBy>Paula Andrea Bolivar Morales</cp:lastModifiedBy>
  <cp:revision/>
  <dcterms:created xsi:type="dcterms:W3CDTF">2015-11-22T13:47:05Z</dcterms:created>
  <dcterms:modified xsi:type="dcterms:W3CDTF">2024-12-11T19:45:57Z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0x010100099456368785754BADEA9CFBDE99EE13</vt:lpwstr>
  </property>
  <property fmtid="{D5CDD505-2E9C-101B-9397-08002B2CF9AE}" pid="5" name="MediaServiceImageTags">
    <vt:lpwstr/>
  </property>
</Properties>
</file>